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marguello\AppData\Local\Temp\wz7454\"/>
    </mc:Choice>
  </mc:AlternateContent>
  <xr:revisionPtr revIDLastSave="0" documentId="13_ncr:1_{4878057F-817A-4DC9-A8F5-46CC63FC45D2}" xr6:coauthVersionLast="47" xr6:coauthVersionMax="47" xr10:uidLastSave="{00000000-0000-0000-0000-000000000000}"/>
  <bookViews>
    <workbookView xWindow="-108" yWindow="-108" windowWidth="23256" windowHeight="12576" xr2:uid="{DC570886-4A15-40E5-96AF-91222CE231EB}"/>
  </bookViews>
  <sheets>
    <sheet name="Data for Bar Graph (# days)" sheetId="3" r:id="rId1"/>
    <sheet name="Bar Graph (# years)"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2" i="3" l="1"/>
  <c r="J12" i="4" s="1"/>
  <c r="D12" i="3"/>
  <c r="B12" i="4" s="1"/>
  <c r="D9" i="3" l="1"/>
  <c r="B9" i="4" s="1"/>
  <c r="D10" i="3"/>
  <c r="B10" i="4" s="1"/>
  <c r="D11" i="3"/>
  <c r="B11" i="4" s="1"/>
  <c r="V9" i="3"/>
  <c r="J9" i="4" s="1"/>
  <c r="V10" i="3"/>
  <c r="J10" i="4" s="1"/>
  <c r="V11" i="3"/>
  <c r="J11" i="4" s="1"/>
  <c r="V8" i="3"/>
  <c r="H5" i="3" l="1"/>
  <c r="H4" i="3"/>
  <c r="F5" i="3"/>
  <c r="F4" i="3"/>
  <c r="K6" i="3" l="1"/>
  <c r="K7" i="3"/>
  <c r="H4" i="4"/>
  <c r="H5" i="4"/>
  <c r="H6" i="4"/>
  <c r="H7" i="4"/>
  <c r="H3" i="4"/>
  <c r="J8" i="4" l="1"/>
  <c r="D8" i="3"/>
  <c r="B8" i="4" s="1"/>
  <c r="E7" i="4"/>
  <c r="O7" i="3"/>
  <c r="H7" i="3"/>
  <c r="D7" i="4" s="1"/>
  <c r="F7" i="3"/>
  <c r="C7" i="4" s="1"/>
  <c r="D7" i="3"/>
  <c r="B7" i="4" s="1"/>
  <c r="E6" i="4"/>
  <c r="O6" i="3"/>
  <c r="H6" i="3"/>
  <c r="D6" i="4" s="1"/>
  <c r="F6" i="3"/>
  <c r="C6" i="4" s="1"/>
  <c r="D6" i="3"/>
  <c r="B6" i="4" s="1"/>
  <c r="O5" i="3"/>
  <c r="L5" i="3" s="1"/>
  <c r="Q5" i="3" s="1"/>
  <c r="K5" i="3" s="1"/>
  <c r="E5" i="4" s="1"/>
  <c r="D5" i="4"/>
  <c r="C5" i="4"/>
  <c r="D5" i="3"/>
  <c r="B5" i="4" s="1"/>
  <c r="O4" i="3"/>
  <c r="L4" i="3" s="1"/>
  <c r="Q4" i="3" s="1"/>
  <c r="K4" i="3" s="1"/>
  <c r="E4" i="4" s="1"/>
  <c r="D4" i="4"/>
  <c r="C4" i="4"/>
  <c r="D4" i="3"/>
  <c r="B4" i="4" s="1"/>
  <c r="O3" i="3"/>
  <c r="L3" i="3" s="1"/>
  <c r="Q3" i="3" s="1"/>
  <c r="K3" i="3" s="1"/>
  <c r="E3" i="4" s="1"/>
  <c r="H3" i="3"/>
  <c r="D3" i="4" s="1"/>
  <c r="F3" i="3"/>
  <c r="C3" i="4" s="1"/>
  <c r="D3" i="3"/>
  <c r="B3" i="4" s="1"/>
  <c r="W3" i="3" l="1"/>
  <c r="K3" i="4" s="1"/>
  <c r="G3" i="4" s="1"/>
  <c r="M3" i="3"/>
  <c r="F3" i="4" s="1"/>
  <c r="W4" i="3"/>
  <c r="K4" i="4" s="1"/>
  <c r="G4" i="4" s="1"/>
  <c r="M4" i="3"/>
  <c r="W5" i="3"/>
  <c r="K5" i="4" s="1"/>
  <c r="G5" i="4" s="1"/>
  <c r="M5" i="3"/>
  <c r="F5" i="4" s="1"/>
  <c r="L7" i="3"/>
  <c r="Q7" i="3" s="1"/>
  <c r="R7" i="3" s="1"/>
  <c r="S7" i="3" s="1"/>
  <c r="T7" i="3" s="1"/>
  <c r="I7" i="4" s="1"/>
  <c r="R3" i="3"/>
  <c r="S3" i="3" s="1"/>
  <c r="T3" i="3" s="1"/>
  <c r="R5" i="3"/>
  <c r="Q6" i="3" s="1"/>
  <c r="M6" i="3" s="1"/>
  <c r="R4" i="3"/>
  <c r="F4" i="4"/>
  <c r="W7" i="3" l="1"/>
  <c r="M7" i="3"/>
  <c r="F7" i="4" s="1"/>
  <c r="W6" i="3"/>
  <c r="R6" i="3"/>
  <c r="S6" i="3" s="1"/>
  <c r="T6" i="3" s="1"/>
  <c r="I6" i="4" s="1"/>
  <c r="I3" i="4"/>
  <c r="F6" i="4"/>
  <c r="K7" i="4" l="1"/>
  <c r="G7" i="4" s="1"/>
  <c r="K6" i="4"/>
  <c r="G6" i="4" s="1"/>
  <c r="I5" i="4"/>
  <c r="I4" i="4"/>
</calcChain>
</file>

<file path=xl/sharedStrings.xml><?xml version="1.0" encoding="utf-8"?>
<sst xmlns="http://schemas.openxmlformats.org/spreadsheetml/2006/main" count="83" uniqueCount="73">
  <si>
    <t>Patent Number or Name of Exclusivity</t>
  </si>
  <si>
    <t>Earliest Filing Date of earliest patent</t>
  </si>
  <si>
    <t xml:space="preserve">Earliest non-provisional priority date
(or FDA exlusivity approval date)
</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</si>
  <si>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</si>
  <si>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</si>
  <si>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</si>
  <si>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</si>
  <si>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t>Filing date to issue date (# days)</t>
  </si>
  <si>
    <t>17- or 20-Year Expiration Date</t>
  </si>
  <si>
    <t>Approval Date</t>
  </si>
  <si>
    <t xml:space="preserve"> Issue date and approval date (zero if issued after approval date) (# days)</t>
  </si>
  <si>
    <t>Expiration Date of Patent Referenced in Terminal Disclaimer (if no terminal disclaimer, link to column O value)</t>
  </si>
  <si>
    <r>
      <t xml:space="preserve">First FDA Approval to Patent Expiration Date if issued pre-approval </t>
    </r>
    <r>
      <rPr>
        <b/>
        <u/>
        <sz val="11"/>
        <rFont val="Calibri"/>
        <family val="2"/>
      </rPr>
      <t>OR</t>
    </r>
    <r>
      <rPr>
        <sz val="11"/>
        <color rgb="FF000000"/>
        <rFont val="Calibri"/>
        <family val="2"/>
      </rPr>
      <t xml:space="preserve"> Issue Date to Expiration date if issued post-approval (# days). "Expiration date" is TD expiration date (Q) if sooner than 17/20-year expiration date (I). Else, use 17/20-year expiration date (I).</t>
    </r>
  </si>
  <si>
    <t>Patent Term Adjustment (# days)</t>
  </si>
  <si>
    <t>PTA-Adjusted Expiration Date (add PTA to 17/20-year expiration date)</t>
  </si>
  <si>
    <t>Patent Term Extension (# days)</t>
  </si>
  <si>
    <t>Terminal Disclaimer Expiration Date (compare expiration of Terminal disclaimer patents)</t>
  </si>
  <si>
    <t>PTE-Adjusted Expiration Date (add PTE to PTA-adjusted expiration date or Terminal Disclaimer expiration date)</t>
  </si>
  <si>
    <t>Expiration of Pediatric Exclusivity (six months after PTE adjusted expiration date (S))</t>
  </si>
  <si>
    <t xml:space="preserve">Pediatric exclusivity in days (# days) </t>
  </si>
  <si>
    <t>FDA Exclusivity Expiration Date</t>
  </si>
  <si>
    <t>FDA Exclusivity Period (difference between approval date and exclusivity expiration date; N/A for patents) (# days)</t>
  </si>
  <si>
    <t>Terminal Disclaimer (N/A if no terminal disclaimer) (# days)</t>
  </si>
  <si>
    <r>
      <t xml:space="preserve"># </t>
    </r>
    <r>
      <rPr>
        <b/>
        <u/>
        <sz val="11"/>
        <color rgb="FF000000"/>
        <rFont val="Calibri"/>
        <family val="2"/>
      </rPr>
      <t>OR</t>
    </r>
    <r>
      <rPr>
        <sz val="11"/>
        <color rgb="FF000000"/>
        <rFont val="Calibri"/>
        <family val="2"/>
      </rPr>
      <t xml:space="preserve"> Name of Exclusivity</t>
    </r>
  </si>
  <si>
    <t>MM/DD/YYYY</t>
  </si>
  <si>
    <t>"=DATEDIF(B2, C2, "D")"</t>
  </si>
  <si>
    <t>"=DATEDIF(C2, E2, "D")"</t>
  </si>
  <si>
    <t>"=DATEDIF(E2, G2, "D")"</t>
  </si>
  <si>
    <t>MM/DD/YYYY OR "=DATE(YYYY, MM, DD)+(#years*365.25)"</t>
  </si>
  <si>
    <t>"=IF(J3&lt;G3, 0, IF(Q3&lt;I3, IF(Q3&lt;J3, (Q3-G3), (J3-G3)), IF(I3&lt;J3, (I3-G3), (J3-G3))))"</t>
  </si>
  <si>
    <t>MM/DD/YYYY (link to PTA-adjusted expiration date of earlier-filed patent's column O value; if no terminal disclaimer, link to patent's column O value)</t>
  </si>
  <si>
    <t>"=IF(G3&lt;J3, IF(Q3&lt;I3, (Q3-J3), (I3-J3)), IF(Q3&lt;I3, (Q3-G3), (I3-G3)))"</t>
  </si>
  <si>
    <t># (from Public PAIR or PE2E)</t>
  </si>
  <si>
    <t>"=I2+N2"</t>
  </si>
  <si>
    <t># (from PE2E)</t>
  </si>
  <si>
    <t>"=IF(L2&gt;O2, O2, L2)"</t>
  </si>
  <si>
    <t>"=Q2+P2"</t>
  </si>
  <si>
    <t>"=DATE(YEAR(R3),MONTH(R3) +6,DAY(R3))"</t>
  </si>
  <si>
    <t>"=S3-R3"</t>
  </si>
  <si>
    <t>"=DATEDIF(C6, U6, "D")"</t>
  </si>
  <si>
    <t>"=DATEDIF(Q2, O2, "D")"</t>
  </si>
  <si>
    <t>NCE</t>
  </si>
  <si>
    <t>I-660</t>
  </si>
  <si>
    <t>I-661</t>
  </si>
  <si>
    <t>I-662</t>
  </si>
  <si>
    <t>D-168</t>
  </si>
  <si>
    <t>Patent Number OR Name of Exclusivity</t>
  </si>
  <si>
    <t>Column1 (gap before earliest priority date)</t>
  </si>
  <si>
    <t>Earliest priority date</t>
  </si>
  <si>
    <t>U.S. Patent Application Pending</t>
  </si>
  <si>
    <t>Prior to FDA approval</t>
  </si>
  <si>
    <t>Drug and Patent Approved (market exclusivity)</t>
  </si>
  <si>
    <t xml:space="preserve">Patent Term Adjustment </t>
  </si>
  <si>
    <t>Patent Term Extension</t>
  </si>
  <si>
    <t xml:space="preserve">FDCA Pediatric Exclusivity (PED) </t>
  </si>
  <si>
    <t>FDCA Exclusivity</t>
  </si>
  <si>
    <t>Terminal Disclaimer</t>
  </si>
  <si>
    <t>#</t>
  </si>
  <si>
    <t>"='Data for bar graph (# days)'!D2/365.25"</t>
  </si>
  <si>
    <t>"='Data for bar graph (# days)'!F2/365.25"</t>
  </si>
  <si>
    <t>"='Data for bar graph (# days)'!H2/365.25"</t>
  </si>
  <si>
    <t>"='Data for bar graph (# days)'!K2/365.25"</t>
  </si>
  <si>
    <t>"='Data for bar graph (# days)'!M2/365.25"</t>
  </si>
  <si>
    <t>"=IF(K2&gt;0, IF(((('Data for bar graph (# days)'!N2-'Data for bar graph (# days)'!W2))/365.25)&gt;0, (('Data for bar graph (# days)'!N2-'Data for bar graph (# days)'!W2))/365.25, 0), ('Data for bar graph (# days)'!N2/365.25))"</t>
  </si>
  <si>
    <t>"='Data for bar graph (# days)'!P2/365.25"</t>
  </si>
  <si>
    <t>"='Data for bar graph (# days)'!T2/365.25"</t>
  </si>
  <si>
    <t>"='Data for bar graph (# days)'!V2/365.25"</t>
  </si>
  <si>
    <t>"='Data for bar graph (# days)'!W2/365.25"</t>
  </si>
  <si>
    <t>7157456 
(compound/genus)</t>
  </si>
  <si>
    <t>7592339 (method)</t>
  </si>
  <si>
    <t>7585860 
(compound/species)</t>
  </si>
  <si>
    <t>9415053 (product)</t>
  </si>
  <si>
    <t>9539218 (method)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</si>
</sst>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9" x14ac:knownFonts="1">
    <font>
      <sz val="11"/>
      <color theme="1"/>
      <name val="Calibri"/>
      <family val="2"/>
      <scheme val="minor"/>
    </font>
    <font>
      <sz val="11"/>
      <color theme="0"/>
      <name val="Calibri"/>
      <family val="2"/>
      <scheme val="minor"/>
    </font>
    <font>
      <sz val="11"/>
      <name val="Calibri"/>
      <family val="2"/>
      <scheme val="minor"/>
    </font>
    <font>
      <b/>
      <i/>
      <sz val="11"/>
      <color theme="1"/>
      <name val="Calibri"/>
      <family val="2"/>
      <scheme val="minor"/>
    </font>
    <font>
      <b/>
      <u/>
      <sz val="11"/>
      <color rgb="FF000000"/>
      <name val="Calibri"/>
      <family val="2"/>
    </font>
    <font>
      <sz val="11"/>
      <color rgb="FF000000"/>
      <name val="Calibri"/>
      <family val="2"/>
    </font>
    <font>
      <sz val="11"/>
      <color rgb="FFFFFFFF"/>
      <name val="Calibri"/>
      <family val="2"/>
    </font>
    <font>
      <sz val="11"/>
      <color rgb="FF444444"/>
      <name val="Calibri"/>
      <family val="2"/>
      <charset val="1"/>
    </font>
    <font>
      <b/>
      <u/>
      <sz val="11"/>
      <name val="Calibri"/>
      <family val="2"/>
    </font>
  </fonts>
  <fills count="16">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BDD7EE"/>
        <bgColor rgb="FF000000"/>
      </patternFill>
    </fill>
    <fill>
      <patternFill patternType="solid">
        <fgColor rgb="FF70AD47"/>
        <bgColor rgb="FF000000"/>
      </patternFill>
    </fill>
    <fill>
      <patternFill patternType="solid">
        <fgColor rgb="FFBF8F00"/>
        <bgColor indexed="64"/>
      </patternFill>
    </fill>
    <fill>
      <patternFill patternType="solid">
        <fgColor rgb="FFCC99FF"/>
        <bgColor indexed="64"/>
      </patternFill>
    </fill>
  </fills>
  <borders count="8">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s>
  <cellStyleXfs count="1">
    <xf numFmtId="0" fontId="0" fillId="0" borderId="0"/>
  </cellStyleXfs>
  <cellXfs count="62">
    <xf numFmtId="0" fontId="0" fillId="0" borderId="0" xfId="0"/>
    <xf numFmtId="0" fontId="0" fillId="0" borderId="0" xfId="0" applyAlignment="1">
      <alignment horizontal="center"/>
    </xf>
    <xf numFmtId="14" fontId="0" fillId="0" borderId="0" xfId="0" applyNumberFormat="1" applyAlignment="1">
      <alignment horizontal="center"/>
    </xf>
    <xf numFmtId="14" fontId="0" fillId="0" borderId="0" xfId="0" applyNumberFormat="1" applyAlignment="1">
      <alignment horizontal="center" vertical="center"/>
    </xf>
    <xf numFmtId="2" fontId="0" fillId="0" borderId="0" xfId="0" applyNumberFormat="1" applyAlignment="1">
      <alignment horizontal="center"/>
    </xf>
    <xf numFmtId="2" fontId="0" fillId="0" borderId="0" xfId="0" applyNumberFormat="1" applyAlignment="1">
      <alignment horizontal="center" vertical="center"/>
    </xf>
    <xf numFmtId="164" fontId="0" fillId="0" borderId="0" xfId="0" applyNumberFormat="1" applyAlignment="1">
      <alignment horizontal="center" vertical="center"/>
    </xf>
    <xf numFmtId="14" fontId="0" fillId="0" borderId="0" xfId="0" applyNumberFormat="1" applyFill="1" applyAlignment="1">
      <alignment horizontal="center" vertical="center"/>
    </xf>
    <xf numFmtId="0" fontId="0" fillId="0" borderId="0" xfId="0" applyFill="1"/>
    <xf numFmtId="2" fontId="0" fillId="0" borderId="0" xfId="0" applyNumberFormat="1" applyFill="1" applyAlignment="1">
      <alignment horizontal="center"/>
    </xf>
    <xf numFmtId="0" fontId="0" fillId="0" borderId="0" xfId="0" applyFill="1" applyAlignment="1">
      <alignment horizontal="center"/>
    </xf>
    <xf numFmtId="2" fontId="0" fillId="0" borderId="0" xfId="0" applyNumberFormat="1" applyFill="1" applyAlignment="1">
      <alignment horizontal="center" vertical="center"/>
    </xf>
    <xf numFmtId="14" fontId="0" fillId="0" borderId="0" xfId="0" applyNumberFormat="1" applyFill="1" applyAlignment="1">
      <alignment horizontal="center"/>
    </xf>
    <xf numFmtId="0" fontId="2" fillId="7" borderId="1" xfId="0" applyFont="1" applyFill="1" applyBorder="1" applyAlignment="1">
      <alignment horizontal="center" vertical="center" wrapText="1"/>
    </xf>
    <xf numFmtId="0" fontId="1" fillId="4" borderId="0" xfId="0" applyFont="1" applyFill="1"/>
    <xf numFmtId="0" fontId="0" fillId="0" borderId="0" xfId="0" applyFill="1" applyBorder="1"/>
    <xf numFmtId="0" fontId="0" fillId="0" borderId="0" xfId="0" applyFill="1" applyBorder="1" applyAlignment="1">
      <alignment horizontal="center" vertical="center" wrapText="1"/>
    </xf>
    <xf numFmtId="0" fontId="2" fillId="0" borderId="0" xfId="0" applyFont="1" applyFill="1" applyBorder="1" applyAlignment="1">
      <alignment horizontal="center" vertical="center" wrapText="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2" fillId="10"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9" borderId="2" xfId="0" applyFill="1" applyBorder="1" applyAlignment="1">
      <alignment horizontal="center" vertical="center" wrapText="1"/>
    </xf>
    <xf numFmtId="0" fontId="0" fillId="3" borderId="2" xfId="0" applyFill="1" applyBorder="1" applyAlignment="1">
      <alignment horizontal="center" vertical="center" wrapText="1"/>
    </xf>
    <xf numFmtId="0" fontId="0" fillId="6" borderId="2" xfId="0" applyFill="1" applyBorder="1" applyAlignment="1">
      <alignment horizontal="center" vertical="center" wrapText="1"/>
    </xf>
    <xf numFmtId="0" fontId="0" fillId="5" borderId="2" xfId="0" applyFill="1" applyBorder="1" applyAlignment="1">
      <alignment horizontal="center" vertical="center" wrapText="1"/>
    </xf>
    <xf numFmtId="0" fontId="1" fillId="4" borderId="2"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2" borderId="5" xfId="0" applyFill="1" applyBorder="1" applyAlignment="1">
      <alignment horizontal="center" vertical="center" wrapText="1"/>
    </xf>
    <xf numFmtId="0" fontId="0" fillId="9" borderId="5" xfId="0" applyFill="1" applyBorder="1" applyAlignment="1">
      <alignment horizontal="center" vertical="center" wrapText="1"/>
    </xf>
    <xf numFmtId="0" fontId="0" fillId="3" borderId="5" xfId="0" applyFill="1" applyBorder="1" applyAlignment="1">
      <alignment horizontal="center" vertical="center" wrapText="1"/>
    </xf>
    <xf numFmtId="0" fontId="0" fillId="5" borderId="5" xfId="0" applyFill="1" applyBorder="1" applyAlignment="1">
      <alignment horizontal="center" vertical="center" wrapText="1"/>
    </xf>
    <xf numFmtId="0" fontId="1" fillId="4" borderId="5"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0" fillId="0" borderId="0" xfId="0" applyBorder="1"/>
    <xf numFmtId="0" fontId="2" fillId="0" borderId="5" xfId="0" applyFont="1" applyFill="1" applyBorder="1" applyAlignment="1">
      <alignment horizontal="center" vertical="center" wrapText="1"/>
    </xf>
    <xf numFmtId="0" fontId="0" fillId="4" borderId="0" xfId="0" applyFill="1" applyAlignment="1">
      <alignment horizontal="center"/>
    </xf>
    <xf numFmtId="14" fontId="1" fillId="4" borderId="0" xfId="0" applyNumberFormat="1" applyFont="1" applyFill="1" applyAlignment="1">
      <alignment horizontal="center"/>
    </xf>
    <xf numFmtId="0" fontId="1" fillId="4" borderId="0" xfId="0" applyFont="1" applyFill="1" applyAlignment="1">
      <alignment horizontal="center"/>
    </xf>
    <xf numFmtId="2" fontId="0" fillId="4" borderId="0" xfId="0" applyNumberFormat="1" applyFill="1" applyAlignment="1">
      <alignment horizontal="center"/>
    </xf>
    <xf numFmtId="0" fontId="5" fillId="11" borderId="3" xfId="0" applyFont="1" applyFill="1" applyBorder="1" applyAlignment="1">
      <alignment horizontal="center" vertical="center" wrapText="1"/>
    </xf>
    <xf numFmtId="14" fontId="7" fillId="0" borderId="0" xfId="0" quotePrefix="1" applyNumberFormat="1" applyFont="1" applyAlignment="1">
      <alignment horizontal="center"/>
    </xf>
    <xf numFmtId="0" fontId="7" fillId="0" borderId="0" xfId="0" quotePrefix="1" applyFont="1" applyAlignment="1">
      <alignment horizontal="center"/>
    </xf>
    <xf numFmtId="0" fontId="6" fillId="12" borderId="5" xfId="0" applyFont="1" applyFill="1" applyBorder="1" applyAlignment="1">
      <alignment horizontal="center" vertical="center" wrapText="1"/>
    </xf>
    <xf numFmtId="0" fontId="6" fillId="12" borderId="6" xfId="0" applyFont="1" applyFill="1" applyBorder="1" applyAlignment="1">
      <alignment horizontal="center" vertical="center" wrapText="1"/>
    </xf>
    <xf numFmtId="164" fontId="0" fillId="4" borderId="0" xfId="0" applyNumberFormat="1" applyFill="1" applyAlignment="1">
      <alignment horizontal="center" vertical="center"/>
    </xf>
    <xf numFmtId="0" fontId="5" fillId="13" borderId="5" xfId="0" applyFont="1" applyFill="1" applyBorder="1" applyAlignment="1">
      <alignment horizontal="center" vertical="center" wrapText="1"/>
    </xf>
    <xf numFmtId="0" fontId="0" fillId="0" borderId="0" xfId="0"/>
    <xf numFmtId="3" fontId="0" fillId="0" borderId="0" xfId="0" applyNumberFormat="1"/>
    <xf numFmtId="0" fontId="1" fillId="8" borderId="7" xfId="0" applyFont="1" applyFill="1" applyBorder="1" applyAlignment="1">
      <alignment horizontal="center" vertical="center" wrapText="1"/>
    </xf>
    <xf numFmtId="0" fontId="0" fillId="10" borderId="7" xfId="0" applyFill="1" applyBorder="1" applyAlignment="1">
      <alignment horizontal="center" vertical="center" wrapText="1"/>
    </xf>
    <xf numFmtId="2" fontId="0" fillId="0" borderId="0" xfId="0" applyNumberFormat="1" applyFill="1" applyBorder="1" applyAlignment="1">
      <alignment horizontal="center" vertical="center"/>
    </xf>
    <xf numFmtId="0" fontId="1" fillId="0" borderId="0" xfId="0" applyFont="1" applyFill="1" applyBorder="1"/>
    <xf numFmtId="0" fontId="1" fillId="0" borderId="0" xfId="0" applyFont="1" applyFill="1"/>
    <xf numFmtId="165" fontId="0" fillId="0" borderId="0" xfId="0" applyNumberFormat="1" applyAlignment="1">
      <alignment horizontal="center" vertical="center"/>
    </xf>
    <xf numFmtId="3" fontId="0" fillId="0" borderId="0" xfId="0" applyNumberFormat="1" applyAlignment="1">
      <alignment wrapText="1"/>
    </xf>
    <xf numFmtId="0" fontId="1" fillId="14" borderId="2" xfId="0" applyFont="1" applyFill="1" applyBorder="1" applyAlignment="1">
      <alignment horizontal="center" vertical="center" wrapText="1"/>
    </xf>
    <xf numFmtId="1" fontId="1" fillId="4" borderId="0" xfId="0" applyNumberFormat="1" applyFont="1" applyFill="1" applyAlignment="1">
      <alignment horizontal="center" vertical="center"/>
    </xf>
    <xf numFmtId="0" fontId="2" fillId="15" borderId="2" xfId="0" applyFont="1" applyFill="1" applyBorder="1" applyAlignment="1">
      <alignment horizontal="center" vertical="center" wrapText="1"/>
    </xf>
    <xf numFmtId="2" fontId="1" fillId="4" borderId="0" xfId="0" applyNumberFormat="1" applyFont="1" applyFill="1" applyAlignment="1">
      <alignment horizontal="center"/>
    </xf>
  </cellXfs>
  <cellStyles count="1">
    <cellStyle name="Normal" xfId="0" builtinId="0"/>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r>
              <a:rPr lang="en-US" sz="1800" b="1">
                <a:solidFill>
                  <a:sysClr val="windowText" lastClr="000000"/>
                </a:solidFill>
              </a:rPr>
              <a:t>Xarelto (rivaroxaban</a:t>
            </a:r>
            <a:r>
              <a:rPr lang="en-US" sz="1800" b="1" baseline="0">
                <a:solidFill>
                  <a:sysClr val="windowText" lastClr="000000"/>
                </a:solidFill>
              </a:rPr>
              <a:t>; </a:t>
            </a:r>
            <a:r>
              <a:rPr lang="en-US" sz="1800" b="1">
                <a:solidFill>
                  <a:sysClr val="windowText" lastClr="000000"/>
                </a:solidFill>
              </a:rPr>
              <a:t>NDA 22406) </a:t>
            </a:r>
          </a:p>
        </c:rich>
      </c:tx>
      <c:layout>
        <c:manualLayout>
          <c:xMode val="edge"/>
          <c:yMode val="edge"/>
          <c:x val="0.43042533550705231"/>
          <c:y val="7.7986052163867324E-3"/>
        </c:manualLayout>
      </c:layout>
      <c:overlay val="0"/>
      <c:spPr>
        <a:noFill/>
        <a:ln>
          <a:noFill/>
        </a:ln>
        <a:effectLst/>
      </c:spPr>
      <c:txPr>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2163962848090855"/>
          <c:y val="5.4935940161445602E-2"/>
          <c:w val="0.8610332424946664"/>
          <c:h val="0.78180364517372392"/>
        </c:manualLayout>
      </c:layout>
      <c:barChart>
        <c:barDir val="bar"/>
        <c:grouping val="stacked"/>
        <c:varyColors val="0"/>
        <c:ser>
          <c:idx val="0"/>
          <c:order val="0"/>
          <c:tx>
            <c:strRef>
              <c:f>'Bar Graph (# years)'!$B$1</c:f>
              <c:strCache>
                <c:ptCount val="1"/>
                <c:pt idx="0">
                  <c:v>Column1 (gap before earliest priority date)</c:v>
                </c:pt>
              </c:strCache>
            </c:strRef>
          </c:tx>
          <c:spPr>
            <a:noFill/>
            <a:ln>
              <a:solidFill>
                <a:schemeClr val="bg1"/>
              </a:solidFill>
            </a:ln>
            <a:effectLst/>
          </c:spPr>
          <c:invertIfNegative val="0"/>
          <c:cat>
            <c:strRef>
              <c:f>'Bar Graph (# years)'!$A$3:$A$12</c:f>
              <c:strCache>
                <c:ptCount val="10"/>
                <c:pt idx="0">
                  <c:v>7157456 
(compound/genus)</c:v>
                </c:pt>
                <c:pt idx="1">
                  <c:v>7592339 (method)</c:v>
                </c:pt>
                <c:pt idx="2">
                  <c:v>7585860 
(compound/species)</c:v>
                </c:pt>
                <c:pt idx="3">
                  <c:v>9415053 (product)</c:v>
                </c:pt>
                <c:pt idx="4">
                  <c:v>9539218 (method)</c:v>
                </c:pt>
                <c:pt idx="5">
                  <c:v>NCE</c:v>
                </c:pt>
                <c:pt idx="6">
                  <c:v>I-660</c:v>
                </c:pt>
                <c:pt idx="7">
                  <c:v>I-661</c:v>
                </c:pt>
                <c:pt idx="8">
                  <c:v>I-662</c:v>
                </c:pt>
                <c:pt idx="9">
                  <c:v>D-168</c:v>
                </c:pt>
              </c:strCache>
            </c:strRef>
          </c:cat>
          <c:val>
            <c:numRef>
              <c:f>'Bar Graph (# years)'!$B$3:$B$12</c:f>
              <c:numCache>
                <c:formatCode>0.00</c:formatCode>
                <c:ptCount val="10"/>
                <c:pt idx="0">
                  <c:v>0</c:v>
                </c:pt>
                <c:pt idx="1">
                  <c:v>0</c:v>
                </c:pt>
                <c:pt idx="2">
                  <c:v>0</c:v>
                </c:pt>
                <c:pt idx="3">
                  <c:v>3.9233401779603012</c:v>
                </c:pt>
                <c:pt idx="4">
                  <c:v>5.1060917180013687</c:v>
                </c:pt>
                <c:pt idx="5">
                  <c:v>10.551676933607119</c:v>
                </c:pt>
                <c:pt idx="6">
                  <c:v>11.893223819301848</c:v>
                </c:pt>
                <c:pt idx="7">
                  <c:v>11.893223819301848</c:v>
                </c:pt>
                <c:pt idx="8">
                  <c:v>11.893223819301848</c:v>
                </c:pt>
                <c:pt idx="9">
                  <c:v>16.876112251882272</c:v>
                </c:pt>
              </c:numCache>
            </c:numRef>
          </c:val>
          <c:extLst>
            <c:ext xmlns:c16="http://schemas.microsoft.com/office/drawing/2014/chart" uri="{C3380CC4-5D6E-409C-BE32-E72D297353CC}">
              <c16:uniqueId val="{00000000-0E53-4201-BD09-CD710D8E74F7}"/>
            </c:ext>
          </c:extLst>
        </c:ser>
        <c:ser>
          <c:idx val="1"/>
          <c:order val="1"/>
          <c:tx>
            <c:strRef>
              <c:f>'Bar Graph (# years)'!$C$1</c:f>
              <c:strCache>
                <c:ptCount val="1"/>
                <c:pt idx="0">
                  <c:v>Earliest priority date</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years)'!$A$3:$A$12</c:f>
              <c:strCache>
                <c:ptCount val="10"/>
                <c:pt idx="0">
                  <c:v>7157456 
(compound/genus)</c:v>
                </c:pt>
                <c:pt idx="1">
                  <c:v>7592339 (method)</c:v>
                </c:pt>
                <c:pt idx="2">
                  <c:v>7585860 
(compound/species)</c:v>
                </c:pt>
                <c:pt idx="3">
                  <c:v>9415053 (product)</c:v>
                </c:pt>
                <c:pt idx="4">
                  <c:v>9539218 (method)</c:v>
                </c:pt>
                <c:pt idx="5">
                  <c:v>NCE</c:v>
                </c:pt>
                <c:pt idx="6">
                  <c:v>I-660</c:v>
                </c:pt>
                <c:pt idx="7">
                  <c:v>I-661</c:v>
                </c:pt>
                <c:pt idx="8">
                  <c:v>I-662</c:v>
                </c:pt>
                <c:pt idx="9">
                  <c:v>D-168</c:v>
                </c:pt>
              </c:strCache>
            </c:strRef>
          </c:cat>
          <c:val>
            <c:numRef>
              <c:f>'Bar Graph (# years)'!$C$3:$C$12</c:f>
              <c:numCache>
                <c:formatCode>0.00</c:formatCode>
                <c:ptCount val="10"/>
                <c:pt idx="0">
                  <c:v>1.5331964407939767</c:v>
                </c:pt>
                <c:pt idx="1">
                  <c:v>7.1567419575633124</c:v>
                </c:pt>
                <c:pt idx="2">
                  <c:v>5.6235455167693358</c:v>
                </c:pt>
                <c:pt idx="3">
                  <c:v>9.4072553045859006</c:v>
                </c:pt>
                <c:pt idx="4">
                  <c:v>2.4887063655030799</c:v>
                </c:pt>
              </c:numCache>
            </c:numRef>
          </c:val>
          <c:extLst>
            <c:ext xmlns:c16="http://schemas.microsoft.com/office/drawing/2014/chart" uri="{C3380CC4-5D6E-409C-BE32-E72D297353CC}">
              <c16:uniqueId val="{00000001-0E53-4201-BD09-CD710D8E74F7}"/>
            </c:ext>
          </c:extLst>
        </c:ser>
        <c:ser>
          <c:idx val="2"/>
          <c:order val="2"/>
          <c:tx>
            <c:strRef>
              <c:f>'Bar Graph (# years)'!$D$1</c:f>
              <c:strCache>
                <c:ptCount val="1"/>
                <c:pt idx="0">
                  <c:v>U.S. Patent Application Pending</c:v>
                </c:pt>
              </c:strCache>
            </c:strRef>
          </c:tx>
          <c:spPr>
            <a:pattFill prst="pct25">
              <a:fgClr>
                <a:srgbClr val="C00000"/>
              </a:fgClr>
              <a:bgClr>
                <a:schemeClr val="bg1"/>
              </a:bgClr>
            </a:patt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years)'!$A$3:$A$12</c:f>
              <c:strCache>
                <c:ptCount val="10"/>
                <c:pt idx="0">
                  <c:v>7157456 
(compound/genus)</c:v>
                </c:pt>
                <c:pt idx="1">
                  <c:v>7592339 (method)</c:v>
                </c:pt>
                <c:pt idx="2">
                  <c:v>7585860 
(compound/species)</c:v>
                </c:pt>
                <c:pt idx="3">
                  <c:v>9415053 (product)</c:v>
                </c:pt>
                <c:pt idx="4">
                  <c:v>9539218 (method)</c:v>
                </c:pt>
                <c:pt idx="5">
                  <c:v>NCE</c:v>
                </c:pt>
                <c:pt idx="6">
                  <c:v>I-660</c:v>
                </c:pt>
                <c:pt idx="7">
                  <c:v>I-661</c:v>
                </c:pt>
                <c:pt idx="8">
                  <c:v>I-662</c:v>
                </c:pt>
                <c:pt idx="9">
                  <c:v>D-168</c:v>
                </c:pt>
              </c:strCache>
            </c:strRef>
          </c:cat>
          <c:val>
            <c:numRef>
              <c:f>'Bar Graph (# years)'!$D$3:$D$12</c:f>
              <c:numCache>
                <c:formatCode>0.00</c:formatCode>
                <c:ptCount val="10"/>
                <c:pt idx="0">
                  <c:v>4.5256673511293632</c:v>
                </c:pt>
                <c:pt idx="1">
                  <c:v>1.5852156057494866</c:v>
                </c:pt>
                <c:pt idx="2">
                  <c:v>3.1567419575633129</c:v>
                </c:pt>
                <c:pt idx="3">
                  <c:v>2.3080082135523612</c:v>
                </c:pt>
                <c:pt idx="4">
                  <c:v>8.4873374401095134</c:v>
                </c:pt>
              </c:numCache>
            </c:numRef>
          </c:val>
          <c:extLst>
            <c:ext xmlns:c16="http://schemas.microsoft.com/office/drawing/2014/chart" uri="{C3380CC4-5D6E-409C-BE32-E72D297353CC}">
              <c16:uniqueId val="{00000002-0E53-4201-BD09-CD710D8E74F7}"/>
            </c:ext>
          </c:extLst>
        </c:ser>
        <c:ser>
          <c:idx val="3"/>
          <c:order val="3"/>
          <c:tx>
            <c:strRef>
              <c:f>'Bar Graph (# years)'!$E$1</c:f>
              <c:strCache>
                <c:ptCount val="1"/>
                <c:pt idx="0">
                  <c:v>Prior to FDA approval</c:v>
                </c:pt>
              </c:strCache>
            </c:strRef>
          </c:tx>
          <c:spPr>
            <a:solidFill>
              <a:schemeClr val="accent4"/>
            </a:solidFill>
            <a:ln>
              <a:noFill/>
            </a:ln>
            <a:effectLst/>
            <a:scene3d>
              <a:camera prst="orthographicFront"/>
              <a:lightRig rig="threePt" dir="t"/>
            </a:scene3d>
            <a:sp3d>
              <a:bevelT/>
            </a:sp3d>
          </c:spPr>
          <c:invertIfNegative val="0"/>
          <c:dLbls>
            <c:dLbl>
              <c:idx val="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9C4-4309-8781-FE9D4F3C61F9}"/>
                </c:ext>
              </c:extLst>
            </c:dLbl>
            <c:dLbl>
              <c:idx val="1"/>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9C4-4309-8781-FE9D4F3C61F9}"/>
                </c:ext>
              </c:extLst>
            </c:dLbl>
            <c:dLbl>
              <c:idx val="2"/>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9C4-4309-8781-FE9D4F3C61F9}"/>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years)'!$A$3:$A$12</c:f>
              <c:strCache>
                <c:ptCount val="10"/>
                <c:pt idx="0">
                  <c:v>7157456 
(compound/genus)</c:v>
                </c:pt>
                <c:pt idx="1">
                  <c:v>7592339 (method)</c:v>
                </c:pt>
                <c:pt idx="2">
                  <c:v>7585860 
(compound/species)</c:v>
                </c:pt>
                <c:pt idx="3">
                  <c:v>9415053 (product)</c:v>
                </c:pt>
                <c:pt idx="4">
                  <c:v>9539218 (method)</c:v>
                </c:pt>
                <c:pt idx="5">
                  <c:v>NCE</c:v>
                </c:pt>
                <c:pt idx="6">
                  <c:v>I-660</c:v>
                </c:pt>
                <c:pt idx="7">
                  <c:v>I-661</c:v>
                </c:pt>
                <c:pt idx="8">
                  <c:v>I-662</c:v>
                </c:pt>
                <c:pt idx="9">
                  <c:v>D-168</c:v>
                </c:pt>
              </c:strCache>
            </c:strRef>
          </c:cat>
          <c:val>
            <c:numRef>
              <c:f>'Bar Graph (# years)'!$E$3:$E$12</c:f>
              <c:numCache>
                <c:formatCode>0.00</c:formatCode>
                <c:ptCount val="10"/>
                <c:pt idx="0">
                  <c:v>4.4928131416837784</c:v>
                </c:pt>
                <c:pt idx="1">
                  <c:v>1.8097193702943191</c:v>
                </c:pt>
                <c:pt idx="2">
                  <c:v>1.7713894592744694</c:v>
                </c:pt>
                <c:pt idx="3">
                  <c:v>0</c:v>
                </c:pt>
                <c:pt idx="4">
                  <c:v>0</c:v>
                </c:pt>
              </c:numCache>
            </c:numRef>
          </c:val>
          <c:extLst>
            <c:ext xmlns:c16="http://schemas.microsoft.com/office/drawing/2014/chart" uri="{C3380CC4-5D6E-409C-BE32-E72D297353CC}">
              <c16:uniqueId val="{00000003-0E53-4201-BD09-CD710D8E74F7}"/>
            </c:ext>
          </c:extLst>
        </c:ser>
        <c:ser>
          <c:idx val="4"/>
          <c:order val="4"/>
          <c:tx>
            <c:strRef>
              <c:f>'Bar Graph (# years)'!$F$1</c:f>
              <c:strCache>
                <c:ptCount val="1"/>
                <c:pt idx="0">
                  <c:v>Drug and Patent Approved (market exclusivity)</c:v>
                </c:pt>
              </c:strCache>
            </c:strRef>
          </c:tx>
          <c:spPr>
            <a:solidFill>
              <a:srgbClr val="92D050"/>
            </a:solidFill>
            <a:ln w="19050">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years)'!$A$3:$A$12</c:f>
              <c:strCache>
                <c:ptCount val="10"/>
                <c:pt idx="0">
                  <c:v>7157456 
(compound/genus)</c:v>
                </c:pt>
                <c:pt idx="1">
                  <c:v>7592339 (method)</c:v>
                </c:pt>
                <c:pt idx="2">
                  <c:v>7585860 
(compound/species)</c:v>
                </c:pt>
                <c:pt idx="3">
                  <c:v>9415053 (product)</c:v>
                </c:pt>
                <c:pt idx="4">
                  <c:v>9539218 (method)</c:v>
                </c:pt>
                <c:pt idx="5">
                  <c:v>NCE</c:v>
                </c:pt>
                <c:pt idx="6">
                  <c:v>I-660</c:v>
                </c:pt>
                <c:pt idx="7">
                  <c:v>I-661</c:v>
                </c:pt>
                <c:pt idx="8">
                  <c:v>I-662</c:v>
                </c:pt>
                <c:pt idx="9">
                  <c:v>D-168</c:v>
                </c:pt>
              </c:strCache>
            </c:strRef>
          </c:cat>
          <c:val>
            <c:numRef>
              <c:f>'Bar Graph (# years)'!$F$3:$F$12</c:f>
              <c:numCache>
                <c:formatCode>0.00</c:formatCode>
                <c:ptCount val="10"/>
                <c:pt idx="0">
                  <c:v>9.4483230663928808</c:v>
                </c:pt>
                <c:pt idx="1">
                  <c:v>9.4483230663928808</c:v>
                </c:pt>
                <c:pt idx="2">
                  <c:v>9.4483230663928808</c:v>
                </c:pt>
                <c:pt idx="3">
                  <c:v>8.2847364818617386</c:v>
                </c:pt>
                <c:pt idx="4">
                  <c:v>9.0239561943874058</c:v>
                </c:pt>
              </c:numCache>
            </c:numRef>
          </c:val>
          <c:extLst>
            <c:ext xmlns:c16="http://schemas.microsoft.com/office/drawing/2014/chart" uri="{C3380CC4-5D6E-409C-BE32-E72D297353CC}">
              <c16:uniqueId val="{00000004-0E53-4201-BD09-CD710D8E74F7}"/>
            </c:ext>
          </c:extLst>
        </c:ser>
        <c:ser>
          <c:idx val="5"/>
          <c:order val="5"/>
          <c:tx>
            <c:strRef>
              <c:f>'Bar Graph (# years)'!$G$1</c:f>
              <c:strCache>
                <c:ptCount val="1"/>
                <c:pt idx="0">
                  <c:v>Patent Term Adjustment </c:v>
                </c:pt>
              </c:strCache>
            </c:strRef>
          </c:tx>
          <c:spPr>
            <a:solidFill>
              <a:srgbClr val="00B0F0"/>
            </a:solidFill>
            <a:ln w="19050">
              <a:noFill/>
            </a:ln>
            <a:effectLst/>
            <a:scene3d>
              <a:camera prst="orthographicFront"/>
              <a:lightRig rig="threePt" dir="t"/>
            </a:scene3d>
            <a:sp3d>
              <a:bevelT/>
            </a:sp3d>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5-0E53-4201-BD09-CD710D8E74F7}"/>
                </c:ext>
              </c:extLst>
            </c:dLbl>
            <c:dLbl>
              <c:idx val="4"/>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E53-4201-BD09-CD710D8E74F7}"/>
                </c:ext>
              </c:extLst>
            </c:dLbl>
            <c:numFmt formatCode="#,##0.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years)'!$A$3:$A$12</c:f>
              <c:strCache>
                <c:ptCount val="10"/>
                <c:pt idx="0">
                  <c:v>7157456 
(compound/genus)</c:v>
                </c:pt>
                <c:pt idx="1">
                  <c:v>7592339 (method)</c:v>
                </c:pt>
                <c:pt idx="2">
                  <c:v>7585860 
(compound/species)</c:v>
                </c:pt>
                <c:pt idx="3">
                  <c:v>9415053 (product)</c:v>
                </c:pt>
                <c:pt idx="4">
                  <c:v>9539218 (method)</c:v>
                </c:pt>
                <c:pt idx="5">
                  <c:v>NCE</c:v>
                </c:pt>
                <c:pt idx="6">
                  <c:v>I-660</c:v>
                </c:pt>
                <c:pt idx="7">
                  <c:v>I-661</c:v>
                </c:pt>
                <c:pt idx="8">
                  <c:v>I-662</c:v>
                </c:pt>
                <c:pt idx="9">
                  <c:v>D-168</c:v>
                </c:pt>
              </c:strCache>
            </c:strRef>
          </c:cat>
          <c:val>
            <c:numRef>
              <c:f>'Bar Graph (# years)'!$G$3:$G$12</c:f>
              <c:numCache>
                <c:formatCode>0.00</c:formatCode>
                <c:ptCount val="10"/>
                <c:pt idx="0">
                  <c:v>0</c:v>
                </c:pt>
                <c:pt idx="1">
                  <c:v>0</c:v>
                </c:pt>
                <c:pt idx="2">
                  <c:v>0</c:v>
                </c:pt>
                <c:pt idx="3">
                  <c:v>0</c:v>
                </c:pt>
                <c:pt idx="4">
                  <c:v>8.0793976728268309</c:v>
                </c:pt>
              </c:numCache>
            </c:numRef>
          </c:val>
          <c:extLst>
            <c:ext xmlns:c16="http://schemas.microsoft.com/office/drawing/2014/chart" uri="{C3380CC4-5D6E-409C-BE32-E72D297353CC}">
              <c16:uniqueId val="{00000013-0E53-4201-BD09-CD710D8E74F7}"/>
            </c:ext>
          </c:extLst>
        </c:ser>
        <c:ser>
          <c:idx val="7"/>
          <c:order val="6"/>
          <c:tx>
            <c:strRef>
              <c:f>'Bar Graph (# years)'!$H$1</c:f>
              <c:strCache>
                <c:ptCount val="1"/>
                <c:pt idx="0">
                  <c:v>Patent Term Extension</c:v>
                </c:pt>
              </c:strCache>
            </c:strRef>
          </c:tx>
          <c:spPr>
            <a:solidFill>
              <a:srgbClr val="CC99FF"/>
            </a:solidFill>
            <a:ln w="19050">
              <a:noFill/>
            </a:ln>
            <a:effectLst/>
            <a:scene3d>
              <a:camera prst="orthographicFront"/>
              <a:lightRig rig="threePt" dir="t"/>
            </a:scene3d>
            <a:sp3d>
              <a:bevelT/>
            </a:sp3d>
          </c:spPr>
          <c:invertIfNegative val="0"/>
          <c:dLbls>
            <c:dLbl>
              <c:idx val="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9C4-4309-8781-FE9D4F3C61F9}"/>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years)'!$A$3:$A$12</c:f>
              <c:strCache>
                <c:ptCount val="10"/>
                <c:pt idx="0">
                  <c:v>7157456 
(compound/genus)</c:v>
                </c:pt>
                <c:pt idx="1">
                  <c:v>7592339 (method)</c:v>
                </c:pt>
                <c:pt idx="2">
                  <c:v>7585860 
(compound/species)</c:v>
                </c:pt>
                <c:pt idx="3">
                  <c:v>9415053 (product)</c:v>
                </c:pt>
                <c:pt idx="4">
                  <c:v>9539218 (method)</c:v>
                </c:pt>
                <c:pt idx="5">
                  <c:v>NCE</c:v>
                </c:pt>
                <c:pt idx="6">
                  <c:v>I-660</c:v>
                </c:pt>
                <c:pt idx="7">
                  <c:v>I-661</c:v>
                </c:pt>
                <c:pt idx="8">
                  <c:v>I-662</c:v>
                </c:pt>
                <c:pt idx="9">
                  <c:v>D-168</c:v>
                </c:pt>
              </c:strCache>
            </c:strRef>
          </c:cat>
          <c:val>
            <c:numRef>
              <c:f>'Bar Graph (# years)'!$H$3:$H$12</c:f>
              <c:numCache>
                <c:formatCode>0.00</c:formatCode>
                <c:ptCount val="10"/>
                <c:pt idx="0">
                  <c:v>3.7125256673511293</c:v>
                </c:pt>
                <c:pt idx="1">
                  <c:v>0</c:v>
                </c:pt>
                <c:pt idx="2">
                  <c:v>0</c:v>
                </c:pt>
                <c:pt idx="3">
                  <c:v>0</c:v>
                </c:pt>
                <c:pt idx="4">
                  <c:v>0</c:v>
                </c:pt>
              </c:numCache>
            </c:numRef>
          </c:val>
          <c:extLst>
            <c:ext xmlns:c16="http://schemas.microsoft.com/office/drawing/2014/chart" uri="{C3380CC4-5D6E-409C-BE32-E72D297353CC}">
              <c16:uniqueId val="{00000014-0E53-4201-BD09-CD710D8E74F7}"/>
            </c:ext>
          </c:extLst>
        </c:ser>
        <c:ser>
          <c:idx val="6"/>
          <c:order val="7"/>
          <c:tx>
            <c:strRef>
              <c:f>'Bar Graph (# years)'!$I$1</c:f>
              <c:strCache>
                <c:ptCount val="1"/>
                <c:pt idx="0">
                  <c:v>FDCA Pediatric Exclusivity (PED) </c:v>
                </c:pt>
              </c:strCache>
            </c:strRef>
          </c:tx>
          <c:spPr>
            <a:pattFill prst="lgCheck">
              <a:fgClr>
                <a:schemeClr val="accent4">
                  <a:lumMod val="75000"/>
                </a:schemeClr>
              </a:fgClr>
              <a:bgClr>
                <a:schemeClr val="bg1"/>
              </a:bgClr>
            </a:pattFill>
            <a:ln w="19050">
              <a:noFill/>
            </a:ln>
            <a:effectLst/>
            <a:scene3d>
              <a:camera prst="orthographicFront"/>
              <a:lightRig rig="threePt" dir="t"/>
            </a:scene3d>
            <a:sp3d>
              <a:bevelT/>
            </a:sp3d>
          </c:spPr>
          <c:invertIfNegative val="0"/>
          <c:dLbls>
            <c:dLbl>
              <c:idx val="0"/>
              <c:layout>
                <c:manualLayout>
                  <c:x val="-2.2048595542523705E-3"/>
                  <c:y val="-3.620175100490061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0E53-4201-BD09-CD710D8E74F7}"/>
                </c:ext>
              </c:extLst>
            </c:dLbl>
            <c:dLbl>
              <c:idx val="3"/>
              <c:layout>
                <c:manualLayout>
                  <c:x val="-2.5672212298565572E-5"/>
                  <c:y val="-3.155993612686525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0E53-4201-BD09-CD710D8E74F7}"/>
                </c:ext>
              </c:extLst>
            </c:dLbl>
            <c:dLbl>
              <c:idx val="4"/>
              <c:layout>
                <c:manualLayout>
                  <c:x val="-1.1454076708259848E-3"/>
                  <c:y val="-3.650382688177963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0E53-4201-BD09-CD710D8E74F7}"/>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f>'Bar Graph (# years)'!$A$3:$A$12</c:f>
              <c:strCache>
                <c:ptCount val="10"/>
                <c:pt idx="0">
                  <c:v>7157456 
(compound/genus)</c:v>
                </c:pt>
                <c:pt idx="1">
                  <c:v>7592339 (method)</c:v>
                </c:pt>
                <c:pt idx="2">
                  <c:v>7585860 
(compound/species)</c:v>
                </c:pt>
                <c:pt idx="3">
                  <c:v>9415053 (product)</c:v>
                </c:pt>
                <c:pt idx="4">
                  <c:v>9539218 (method)</c:v>
                </c:pt>
                <c:pt idx="5">
                  <c:v>NCE</c:v>
                </c:pt>
                <c:pt idx="6">
                  <c:v>I-660</c:v>
                </c:pt>
                <c:pt idx="7">
                  <c:v>I-661</c:v>
                </c:pt>
                <c:pt idx="8">
                  <c:v>I-662</c:v>
                </c:pt>
                <c:pt idx="9">
                  <c:v>D-168</c:v>
                </c:pt>
              </c:strCache>
            </c:strRef>
          </c:cat>
          <c:val>
            <c:numRef>
              <c:f>'Bar Graph (# years)'!$I$3:$I$12</c:f>
              <c:numCache>
                <c:formatCode>0.00</c:formatCode>
                <c:ptCount val="10"/>
                <c:pt idx="0">
                  <c:v>0.50376454483230659</c:v>
                </c:pt>
                <c:pt idx="1">
                  <c:v>0</c:v>
                </c:pt>
                <c:pt idx="2" formatCode="0.0">
                  <c:v>0</c:v>
                </c:pt>
                <c:pt idx="3" formatCode="0.0">
                  <c:v>0.49555099247091033</c:v>
                </c:pt>
                <c:pt idx="4" formatCode="0.0">
                  <c:v>0.49555099247091033</c:v>
                </c:pt>
              </c:numCache>
            </c:numRef>
          </c:val>
          <c:extLst>
            <c:ext xmlns:c16="http://schemas.microsoft.com/office/drawing/2014/chart" uri="{C3380CC4-5D6E-409C-BE32-E72D297353CC}">
              <c16:uniqueId val="{0000001A-0E53-4201-BD09-CD710D8E74F7}"/>
            </c:ext>
          </c:extLst>
        </c:ser>
        <c:ser>
          <c:idx val="9"/>
          <c:order val="8"/>
          <c:tx>
            <c:strRef>
              <c:f>'Bar Graph (# years)'!$J$1</c:f>
              <c:strCache>
                <c:ptCount val="1"/>
                <c:pt idx="0">
                  <c:v>FDCA Exclusivity</c:v>
                </c:pt>
              </c:strCache>
            </c:strRef>
          </c:tx>
          <c:spPr>
            <a:pattFill prst="lgCheck">
              <a:fgClr>
                <a:schemeClr val="accent1">
                  <a:lumMod val="50000"/>
                </a:schemeClr>
              </a:fgClr>
              <a:bgClr>
                <a:schemeClr val="bg1"/>
              </a:bgClr>
            </a:pattFill>
            <a:ln>
              <a:noFill/>
            </a:ln>
            <a:effectLst/>
            <a:scene3d>
              <a:camera prst="orthographicFront"/>
              <a:lightRig rig="threePt" dir="t"/>
            </a:scene3d>
            <a:sp3d>
              <a:bevelT/>
            </a:sp3d>
          </c:spPr>
          <c:invertIfNegative val="0"/>
          <c:dPt>
            <c:idx val="5"/>
            <c:invertIfNegative val="0"/>
            <c:bubble3D val="0"/>
            <c:extLst>
              <c:ext xmlns:c16="http://schemas.microsoft.com/office/drawing/2014/chart" uri="{C3380CC4-5D6E-409C-BE32-E72D297353CC}">
                <c16:uniqueId val="{00000000-8124-44FA-852A-6DF634C6549B}"/>
              </c:ext>
            </c:extLst>
          </c:dPt>
          <c:dLbls>
            <c:dLbl>
              <c:idx val="5"/>
              <c:layout>
                <c:manualLayout>
                  <c:x val="-9.6994364518802862E-17"/>
                  <c:y val="-3.07692307692308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124-44FA-852A-6DF634C6549B}"/>
                </c:ext>
              </c:extLst>
            </c:dLbl>
            <c:dLbl>
              <c:idx val="6"/>
              <c:layout>
                <c:manualLayout>
                  <c:x val="-7.8110179407105206E-7"/>
                  <c:y val="-3.076923076923077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15C-4F80-AB7D-AB7DDAF7590C}"/>
                </c:ext>
              </c:extLst>
            </c:dLbl>
            <c:dLbl>
              <c:idx val="7"/>
              <c:layout>
                <c:manualLayout>
                  <c:x val="0"/>
                  <c:y val="-3.496503496503501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15C-4F80-AB7D-AB7DDAF7590C}"/>
                </c:ext>
              </c:extLst>
            </c:dLbl>
            <c:dLbl>
              <c:idx val="8"/>
              <c:layout>
                <c:manualLayout>
                  <c:x val="0"/>
                  <c:y val="-3.356643356643356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15C-4F80-AB7D-AB7DDAF7590C}"/>
                </c:ext>
              </c:extLst>
            </c:dLbl>
            <c:dLbl>
              <c:idx val="9"/>
              <c:layout>
                <c:manualLayout>
                  <c:x val="-1.3226657046270785E-3"/>
                  <c:y val="-3.496503496503496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601-4FA9-8CED-E4883A4134E4}"/>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years)'!$A$3:$A$12</c:f>
              <c:strCache>
                <c:ptCount val="10"/>
                <c:pt idx="0">
                  <c:v>7157456 
(compound/genus)</c:v>
                </c:pt>
                <c:pt idx="1">
                  <c:v>7592339 (method)</c:v>
                </c:pt>
                <c:pt idx="2">
                  <c:v>7585860 
(compound/species)</c:v>
                </c:pt>
                <c:pt idx="3">
                  <c:v>9415053 (product)</c:v>
                </c:pt>
                <c:pt idx="4">
                  <c:v>9539218 (method)</c:v>
                </c:pt>
                <c:pt idx="5">
                  <c:v>NCE</c:v>
                </c:pt>
                <c:pt idx="6">
                  <c:v>I-660</c:v>
                </c:pt>
                <c:pt idx="7">
                  <c:v>I-661</c:v>
                </c:pt>
                <c:pt idx="8">
                  <c:v>I-662</c:v>
                </c:pt>
                <c:pt idx="9">
                  <c:v>D-168</c:v>
                </c:pt>
              </c:strCache>
            </c:strRef>
          </c:cat>
          <c:val>
            <c:numRef>
              <c:f>'Bar Graph (# years)'!$J$3:$J$12</c:f>
              <c:numCache>
                <c:formatCode>0.000</c:formatCode>
                <c:ptCount val="10"/>
                <c:pt idx="5" formatCode="0">
                  <c:v>5.0020533880903493</c:v>
                </c:pt>
                <c:pt idx="6" formatCode="0">
                  <c:v>2.9979466119096507</c:v>
                </c:pt>
                <c:pt idx="7" formatCode="0">
                  <c:v>2.9979466119096507</c:v>
                </c:pt>
                <c:pt idx="8" formatCode="0">
                  <c:v>2.9979466119096507</c:v>
                </c:pt>
                <c:pt idx="9" formatCode="0">
                  <c:v>3.0006844626967832</c:v>
                </c:pt>
              </c:numCache>
            </c:numRef>
          </c:val>
          <c:extLst>
            <c:ext xmlns:c16="http://schemas.microsoft.com/office/drawing/2014/chart" uri="{C3380CC4-5D6E-409C-BE32-E72D297353CC}">
              <c16:uniqueId val="{00000023-0E53-4201-BD09-CD710D8E74F7}"/>
            </c:ext>
          </c:extLst>
        </c:ser>
        <c:ser>
          <c:idx val="8"/>
          <c:order val="9"/>
          <c:tx>
            <c:strRef>
              <c:f>'Bar Graph (# years)'!$K$1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10-D23C-448D-B983-FE9EE0CB5223}"/>
                </c:ext>
              </c:extLst>
            </c:dLbl>
            <c:dLbl>
              <c:idx val="1"/>
              <c:delete val="1"/>
              <c:extLst>
                <c:ext xmlns:c15="http://schemas.microsoft.com/office/drawing/2012/chart" uri="{CE6537A1-D6FC-4f65-9D91-7224C49458BB}"/>
                <c:ext xmlns:c16="http://schemas.microsoft.com/office/drawing/2014/chart" uri="{C3380CC4-5D6E-409C-BE32-E72D297353CC}">
                  <c16:uniqueId val="{0000000F-D23C-448D-B983-FE9EE0CB5223}"/>
                </c:ext>
              </c:extLst>
            </c:dLbl>
            <c:dLbl>
              <c:idx val="2"/>
              <c:delete val="1"/>
              <c:extLst>
                <c:ext xmlns:c15="http://schemas.microsoft.com/office/drawing/2012/chart" uri="{CE6537A1-D6FC-4f65-9D91-7224C49458BB}"/>
                <c:ext xmlns:c16="http://schemas.microsoft.com/office/drawing/2014/chart" uri="{C3380CC4-5D6E-409C-BE32-E72D297353CC}">
                  <c16:uniqueId val="{0000000D-D23C-448D-B983-FE9EE0CB5223}"/>
                </c:ext>
              </c:extLst>
            </c:dLbl>
            <c:dLbl>
              <c:idx val="3"/>
              <c:delete val="1"/>
              <c:extLst>
                <c:ext xmlns:c15="http://schemas.microsoft.com/office/drawing/2012/chart" uri="{CE6537A1-D6FC-4f65-9D91-7224C49458BB}"/>
                <c:ext xmlns:c16="http://schemas.microsoft.com/office/drawing/2014/chart" uri="{C3380CC4-5D6E-409C-BE32-E72D297353CC}">
                  <c16:uniqueId val="{0000000E-D23C-448D-B983-FE9EE0CB5223}"/>
                </c:ext>
              </c:extLst>
            </c:dLbl>
            <c:dLbl>
              <c:idx val="4"/>
              <c:delete val="1"/>
              <c:extLst>
                <c:ext xmlns:c15="http://schemas.microsoft.com/office/drawing/2012/chart" uri="{CE6537A1-D6FC-4f65-9D91-7224C49458BB}"/>
                <c:ext xmlns:c16="http://schemas.microsoft.com/office/drawing/2014/chart" uri="{C3380CC4-5D6E-409C-BE32-E72D297353CC}">
                  <c16:uniqueId val="{0000000C-D23C-448D-B983-FE9EE0CB522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years)'!$A$3:$A$12</c:f>
              <c:strCache>
                <c:ptCount val="10"/>
                <c:pt idx="0">
                  <c:v>7157456 
(compound/genus)</c:v>
                </c:pt>
                <c:pt idx="1">
                  <c:v>7592339 (method)</c:v>
                </c:pt>
                <c:pt idx="2">
                  <c:v>7585860 
(compound/species)</c:v>
                </c:pt>
                <c:pt idx="3">
                  <c:v>9415053 (product)</c:v>
                </c:pt>
                <c:pt idx="4">
                  <c:v>9539218 (method)</c:v>
                </c:pt>
                <c:pt idx="5">
                  <c:v>NCE</c:v>
                </c:pt>
                <c:pt idx="6">
                  <c:v>I-660</c:v>
                </c:pt>
                <c:pt idx="7">
                  <c:v>I-661</c:v>
                </c:pt>
                <c:pt idx="8">
                  <c:v>I-662</c:v>
                </c:pt>
                <c:pt idx="9">
                  <c:v>D-168</c:v>
                </c:pt>
              </c:strCache>
            </c:strRef>
          </c:cat>
          <c:val>
            <c:numRef>
              <c:f>'Bar Graph (# years)'!$K$3:$K$12</c:f>
              <c:numCache>
                <c:formatCode>0.000</c:formatCode>
                <c:ptCount val="10"/>
                <c:pt idx="0">
                  <c:v>0</c:v>
                </c:pt>
                <c:pt idx="1">
                  <c:v>0</c:v>
                </c:pt>
                <c:pt idx="2">
                  <c:v>0</c:v>
                </c:pt>
                <c:pt idx="3">
                  <c:v>0</c:v>
                </c:pt>
                <c:pt idx="4">
                  <c:v>0</c:v>
                </c:pt>
              </c:numCache>
            </c:numRef>
          </c:val>
          <c:extLst>
            <c:ext xmlns:c16="http://schemas.microsoft.com/office/drawing/2014/chart" uri="{C3380CC4-5D6E-409C-BE32-E72D297353CC}">
              <c16:uniqueId val="{00000021-0E53-4201-BD09-CD710D8E74F7}"/>
            </c:ext>
          </c:extLst>
        </c:ser>
        <c:dLbls>
          <c:showLegendKey val="0"/>
          <c:showVal val="0"/>
          <c:showCatName val="0"/>
          <c:showSerName val="0"/>
          <c:showPercent val="0"/>
          <c:showBubbleSize val="0"/>
        </c:dLbls>
        <c:gapWidth val="80"/>
        <c:overlap val="100"/>
        <c:axId val="977983256"/>
        <c:axId val="977978664"/>
      </c:barChart>
      <c:catAx>
        <c:axId val="977983256"/>
        <c:scaling>
          <c:orientation val="minMax"/>
        </c:scaling>
        <c:delete val="0"/>
        <c:axPos val="l"/>
        <c:title>
          <c:tx>
            <c:rich>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Patents or Exclusivities</a:t>
                </a:r>
              </a:p>
            </c:rich>
          </c:tx>
          <c:layout>
            <c:manualLayout>
              <c:xMode val="edge"/>
              <c:yMode val="edge"/>
              <c:x val="1.7017656493614263E-2"/>
              <c:y val="0.33606849843070313"/>
            </c:manualLayout>
          </c:layout>
          <c:overlay val="0"/>
          <c:spPr>
            <a:noFill/>
            <a:ln>
              <a:noFill/>
            </a:ln>
            <a:effectLst/>
          </c:spPr>
          <c:txPr>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78664"/>
        <c:crosses val="autoZero"/>
        <c:auto val="1"/>
        <c:lblAlgn val="ctr"/>
        <c:lblOffset val="100"/>
        <c:noMultiLvlLbl val="0"/>
      </c:catAx>
      <c:valAx>
        <c:axId val="977978664"/>
        <c:scaling>
          <c:orientation val="minMax"/>
          <c:max val="3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Years</a:t>
                </a:r>
              </a:p>
            </c:rich>
          </c:tx>
          <c:layout>
            <c:manualLayout>
              <c:xMode val="edge"/>
              <c:yMode val="edge"/>
              <c:x val="6.3474102283613582E-2"/>
              <c:y val="0.85204966686856443"/>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83256"/>
        <c:crosses val="autoZero"/>
        <c:crossBetween val="between"/>
      </c:valAx>
      <c:spPr>
        <a:noFill/>
        <a:ln>
          <a:noFill/>
        </a:ln>
        <a:effectLst/>
      </c:spPr>
    </c:plotArea>
    <c:legend>
      <c:legendPos val="b"/>
      <c:legendEntry>
        <c:idx val="0"/>
        <c:delete val="1"/>
      </c:legendEntry>
      <c:layout>
        <c:manualLayout>
          <c:xMode val="edge"/>
          <c:yMode val="edge"/>
          <c:x val="3.1620198313413762E-2"/>
          <c:y val="0.92341743296074008"/>
          <c:w val="0.96319860523994338"/>
          <c:h val="5.7792852816474879E-2"/>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431800</xdr:colOff>
      <xdr:row>15</xdr:row>
      <xdr:rowOff>31750</xdr:rowOff>
    </xdr:from>
    <xdr:to>
      <xdr:col>11</xdr:col>
      <xdr:colOff>953743</xdr:colOff>
      <xdr:row>62</xdr:row>
      <xdr:rowOff>158750</xdr:rowOff>
    </xdr:to>
    <xdr:graphicFrame macro="">
      <xdr:nvGraphicFramePr>
        <xdr:cNvPr id="3" name="Chart 2" descr="XARELTO immediate release tablet (NDA 22406) corresponds to four drug products: 10 mg tablet (approved July 1, 2011), 15 mg and 20 mg tablets (both approved November 4, 2011), and 2.5 mg tablet (approved October 11, 2018). During ANDA patent litigation, the compound patent (U.S. Patent No. 7,157,456) was found not invalid.  There are no generic versions of XARELTO immediate release tablet at this time. &#10;USPTO identified five patents and two exclusivities listed in the FDA Orange Book in connection with the XARELTO tablet (10 mg) from 2005 to 2018. The patents relate to the compound, rapid release tablet formulations, and various methods of treatment. The formulation patents all expire on May 13, 2025 (including pediatric exclusivity), whereas the method patents are set to expire on August 18, 2034 (including patent term adjustment, and pediatric exclusivity). One method of treatment patent includes a patent term extension of 1,356 days, and another patent includes a patent term adjustment of 2,951 days.&#10;The exclusivities include a five-year NCE exclusivity, and three, three-year NCI exclusivities (I-660, I-661, I-662).&#10;" title="XARELTO (rivaroxaban; NDA 22406)">
          <a:extLst>
            <a:ext uri="{FF2B5EF4-FFF2-40B4-BE49-F238E27FC236}">
              <a16:creationId xmlns:a16="http://schemas.microsoft.com/office/drawing/2014/main" id="{7848B430-517F-4A64-A856-7E0C0962F6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0.00279</cdr:x>
      <cdr:y>0.87203</cdr:y>
    </cdr:from>
    <cdr:to>
      <cdr:x>1</cdr:x>
      <cdr:y>0.91119</cdr:y>
    </cdr:to>
    <cdr:sp macro="" textlink="">
      <cdr:nvSpPr>
        <cdr:cNvPr id="2" name="TextBox 1">
          <a:extLst xmlns:a="http://schemas.openxmlformats.org/drawingml/2006/main">
            <a:ext uri="{FF2B5EF4-FFF2-40B4-BE49-F238E27FC236}">
              <a16:creationId xmlns:a16="http://schemas.microsoft.com/office/drawing/2014/main" id="{5A5140F4-1933-4969-963F-80C4A27CD398}"/>
            </a:ext>
          </a:extLst>
        </cdr:cNvPr>
        <cdr:cNvSpPr txBox="1"/>
      </cdr:nvSpPr>
      <cdr:spPr>
        <a:xfrm xmlns:a="http://schemas.openxmlformats.org/drawingml/2006/main">
          <a:off x="53578" y="7918450"/>
          <a:ext cx="19150065" cy="3556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baseline="0"/>
            <a:t>                                           12/11/2000                                     12/11/2005                                     12/</a:t>
          </a:r>
          <a:r>
            <a:rPr lang="en-US" sz="1400" b="1"/>
            <a:t>11/2010</a:t>
          </a:r>
          <a:r>
            <a:rPr lang="en-US" sz="1400" b="1" baseline="0"/>
            <a:t>                                     12/</a:t>
          </a:r>
          <a:r>
            <a:rPr lang="en-US" sz="1400" b="1"/>
            <a:t>11/2015                    </a:t>
          </a:r>
          <a:r>
            <a:rPr lang="en-US" sz="1400" b="1" baseline="0"/>
            <a:t>                 12/11/2020                                     12/11/2025                                     12/11/2030                                12/11/2035                 	           </a:t>
          </a:r>
          <a:endParaRPr lang="en-US" sz="1400" b="1"/>
        </a:p>
      </cdr:txBody>
    </cdr:sp>
  </cdr:relSizeAnchor>
  <cdr:relSizeAnchor xmlns:cdr="http://schemas.openxmlformats.org/drawingml/2006/chartDrawing">
    <cdr:from>
      <cdr:x>0.38005</cdr:x>
      <cdr:y>0.10148</cdr:y>
    </cdr:from>
    <cdr:to>
      <cdr:x>0.38074</cdr:x>
      <cdr:y>0.83678</cdr:y>
    </cdr:to>
    <cdr:cxnSp macro="">
      <cdr:nvCxnSpPr>
        <cdr:cNvPr id="28" name="Straight Connector 27">
          <a:extLst xmlns:a="http://schemas.openxmlformats.org/drawingml/2006/main">
            <a:ext uri="{FF2B5EF4-FFF2-40B4-BE49-F238E27FC236}">
              <a16:creationId xmlns:a16="http://schemas.microsoft.com/office/drawing/2014/main" id="{4724CD66-8470-459C-B027-D61D2C46AE4E}"/>
            </a:ext>
          </a:extLst>
        </cdr:cNvPr>
        <cdr:cNvCxnSpPr/>
      </cdr:nvCxnSpPr>
      <cdr:spPr>
        <a:xfrm xmlns:a="http://schemas.openxmlformats.org/drawingml/2006/main" flipH="1">
          <a:off x="7298434" y="921450"/>
          <a:ext cx="13251" cy="6676891"/>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0.29826</cdr:x>
      <cdr:y>0.05594</cdr:y>
    </cdr:from>
    <cdr:to>
      <cdr:x>0.38092</cdr:x>
      <cdr:y>0.11744</cdr:y>
    </cdr:to>
    <cdr:sp macro="" textlink="">
      <cdr:nvSpPr>
        <cdr:cNvPr id="7" name="TextBox 3">
          <a:extLst xmlns:a="http://schemas.openxmlformats.org/drawingml/2006/main">
            <a:ext uri="{FF2B5EF4-FFF2-40B4-BE49-F238E27FC236}">
              <a16:creationId xmlns:a16="http://schemas.microsoft.com/office/drawing/2014/main" id="{9C875B5B-8933-48C5-9439-EE4B78AF9ADA}"/>
            </a:ext>
          </a:extLst>
        </cdr:cNvPr>
        <cdr:cNvSpPr txBox="1"/>
      </cdr:nvSpPr>
      <cdr:spPr>
        <a:xfrm xmlns:a="http://schemas.openxmlformats.org/drawingml/2006/main">
          <a:off x="5727700" y="508000"/>
          <a:ext cx="1587373" cy="558451"/>
        </a:xfrm>
        <a:prstGeom xmlns:a="http://schemas.openxmlformats.org/drawingml/2006/main" prst="rect">
          <a:avLst/>
        </a:prstGeom>
        <a:noFill xmlns:a="http://schemas.openxmlformats.org/drawingml/2006/main"/>
        <a:ln xmlns:a="http://schemas.openxmlformats.org/drawingml/2006/main" w="28575" cmpd="sng">
          <a:solidFill>
            <a:srgbClr val="00B05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00B050"/>
              </a:solidFill>
            </a:rPr>
            <a:t>FDA Approval</a:t>
          </a:r>
        </a:p>
        <a:p xmlns:a="http://schemas.openxmlformats.org/drawingml/2006/main">
          <a:pPr algn="ctr"/>
          <a:r>
            <a:rPr lang="en-US" sz="1600" b="1">
              <a:solidFill>
                <a:srgbClr val="00B050"/>
              </a:solidFill>
            </a:rPr>
            <a:t>7/1/2011</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F800-4887-44D3-83E9-027D866E3A7F}">
  <dimension ref="A1:AB12"/>
  <sheetViews>
    <sheetView tabSelected="1" topLeftCell="K1" zoomScale="90" zoomScaleNormal="90" workbookViewId="0">
      <pane ySplit="1" topLeftCell="A2" activePane="bottomLeft" state="frozen"/>
      <selection pane="bottomLeft" activeCell="AB28" sqref="AB28"/>
    </sheetView>
  </sheetViews>
  <sheetFormatPr defaultRowHeight="14.4" x14ac:dyDescent="0.3"/>
  <cols>
    <col min="1" max="1" width="42.33203125" bestFit="1" customWidth="1"/>
    <col min="2" max="2" width="17.44140625" customWidth="1"/>
    <col min="3" max="3" width="15.88671875" style="1" customWidth="1"/>
    <col min="4" max="4" width="27" customWidth="1"/>
    <col min="5" max="5" width="14.88671875" style="1" customWidth="1"/>
    <col min="6" max="6" width="24.6640625" customWidth="1"/>
    <col min="7" max="7" width="16" style="1" customWidth="1"/>
    <col min="8" max="8" width="25.33203125" customWidth="1"/>
    <col min="9" max="9" width="20.5546875" style="1" customWidth="1"/>
    <col min="10" max="10" width="16.6640625" customWidth="1"/>
    <col min="11" max="11" width="20.5546875" customWidth="1"/>
    <col min="12" max="12" width="29.5546875" customWidth="1"/>
    <col min="13" max="13" width="30.44140625" customWidth="1"/>
    <col min="14" max="14" width="14.6640625" customWidth="1"/>
    <col min="15" max="15" width="18" customWidth="1"/>
    <col min="16" max="20" width="21.109375" customWidth="1"/>
    <col min="21" max="21" width="21.88671875" customWidth="1"/>
    <col min="22" max="22" width="27" customWidth="1"/>
    <col min="23" max="23" width="16.88671875" customWidth="1"/>
    <col min="24" max="24" width="10.5546875" bestFit="1" customWidth="1"/>
  </cols>
  <sheetData>
    <row r="1" spans="1:28" s="36" customFormat="1" ht="133.5" customHeight="1" x14ac:dyDescent="0.3">
      <c r="A1" s="28" t="s">
        <v>0</v>
      </c>
      <c r="B1" s="29" t="s">
        <v>1</v>
      </c>
      <c r="C1" s="29" t="s">
        <v>2</v>
      </c>
      <c r="D1" s="29" t="s">
        <v>3</v>
      </c>
      <c r="E1" s="29" t="s">
        <v>4</v>
      </c>
      <c r="F1" s="30" t="s">
        <v>5</v>
      </c>
      <c r="G1" s="29" t="s">
        <v>6</v>
      </c>
      <c r="H1" s="31" t="s">
        <v>7</v>
      </c>
      <c r="I1" s="29" t="s">
        <v>8</v>
      </c>
      <c r="J1" s="29" t="s">
        <v>9</v>
      </c>
      <c r="K1" s="32" t="s">
        <v>10</v>
      </c>
      <c r="L1" s="29" t="s">
        <v>11</v>
      </c>
      <c r="M1" s="48" t="s">
        <v>12</v>
      </c>
      <c r="N1" s="33" t="s">
        <v>13</v>
      </c>
      <c r="O1" s="29" t="s">
        <v>14</v>
      </c>
      <c r="P1" s="13" t="s">
        <v>15</v>
      </c>
      <c r="Q1" s="29" t="s">
        <v>16</v>
      </c>
      <c r="R1" s="29" t="s">
        <v>17</v>
      </c>
      <c r="S1" s="45" t="s">
        <v>18</v>
      </c>
      <c r="T1" s="46" t="s">
        <v>19</v>
      </c>
      <c r="U1" s="37" t="s">
        <v>20</v>
      </c>
      <c r="V1" s="34" t="s">
        <v>21</v>
      </c>
      <c r="W1" s="35" t="s">
        <v>22</v>
      </c>
    </row>
    <row r="2" spans="1:28" s="15" customFormat="1" ht="90" customHeight="1" x14ac:dyDescent="0.3">
      <c r="A2" s="42" t="s">
        <v>23</v>
      </c>
      <c r="B2" s="19" t="s">
        <v>24</v>
      </c>
      <c r="C2" s="19" t="s">
        <v>24</v>
      </c>
      <c r="D2" s="19" t="s">
        <v>25</v>
      </c>
      <c r="E2" s="19" t="s">
        <v>24</v>
      </c>
      <c r="F2" s="19" t="s">
        <v>26</v>
      </c>
      <c r="G2" s="19" t="s">
        <v>24</v>
      </c>
      <c r="H2" s="19" t="s">
        <v>27</v>
      </c>
      <c r="I2" s="19" t="s">
        <v>28</v>
      </c>
      <c r="J2" s="19" t="s">
        <v>24</v>
      </c>
      <c r="K2" s="42" t="s">
        <v>29</v>
      </c>
      <c r="L2" s="19" t="s">
        <v>30</v>
      </c>
      <c r="M2" s="42" t="s">
        <v>31</v>
      </c>
      <c r="N2" s="19" t="s">
        <v>32</v>
      </c>
      <c r="O2" s="19" t="s">
        <v>33</v>
      </c>
      <c r="P2" s="19" t="s">
        <v>34</v>
      </c>
      <c r="Q2" s="19" t="s">
        <v>35</v>
      </c>
      <c r="R2" s="19" t="s">
        <v>36</v>
      </c>
      <c r="S2" s="19" t="s">
        <v>37</v>
      </c>
      <c r="T2" s="19" t="s">
        <v>38</v>
      </c>
      <c r="U2" s="20" t="s">
        <v>24</v>
      </c>
      <c r="V2" s="20" t="s">
        <v>39</v>
      </c>
      <c r="W2" s="20" t="s">
        <v>40</v>
      </c>
    </row>
    <row r="3" spans="1:28" x14ac:dyDescent="0.3">
      <c r="A3" s="8">
        <v>7157456</v>
      </c>
      <c r="B3" s="2">
        <v>36871</v>
      </c>
      <c r="C3" s="2">
        <v>36871</v>
      </c>
      <c r="D3" s="9">
        <f>DATEDIF(B3, C3, "D")</f>
        <v>0</v>
      </c>
      <c r="E3" s="2">
        <v>37431</v>
      </c>
      <c r="F3" s="1">
        <f t="shared" ref="F3:F7" si="0">DATEDIF(C3, E3, "D")</f>
        <v>560</v>
      </c>
      <c r="G3" s="2">
        <v>39084</v>
      </c>
      <c r="H3" s="1">
        <f>DATEDIF(E3, G3, "D")</f>
        <v>1653</v>
      </c>
      <c r="I3" s="3">
        <v>44176</v>
      </c>
      <c r="J3" s="2">
        <v>40725</v>
      </c>
      <c r="K3" s="10">
        <f>IF(J3&lt;G3, 0, IF(Q3&lt;I3, IF(Q3&lt;J3, (Q3-G3), (J3-G3)), IF(I3&lt;J3, (I3-G3), (J3-G3))))</f>
        <v>1641</v>
      </c>
      <c r="L3" s="3">
        <f t="shared" ref="L3:L7" si="1">O3</f>
        <v>44176</v>
      </c>
      <c r="M3" s="4">
        <f>IF(G3&lt;J3, IF(Q3&lt;I3, (Q3-J3), (I3-J3)), IF(Q3&lt;I3, (Q3-G3), (I3-G3)))</f>
        <v>3451</v>
      </c>
      <c r="N3" s="10">
        <v>0</v>
      </c>
      <c r="O3" s="12">
        <f t="shared" ref="O3:O7" si="2">I3+N3</f>
        <v>44176</v>
      </c>
      <c r="P3" s="10">
        <v>1356</v>
      </c>
      <c r="Q3" s="12">
        <f t="shared" ref="Q3:Q7" si="3">IF(L3&gt;O3, O3, L3)</f>
        <v>44176</v>
      </c>
      <c r="R3" s="12">
        <f t="shared" ref="R3:R7" si="4">Q3+P3</f>
        <v>45532</v>
      </c>
      <c r="S3" s="43">
        <f>DATE(YEAR(R3),MONTH(R3) +6,DAY(R3))</f>
        <v>45716</v>
      </c>
      <c r="T3" s="44">
        <f>S3-R3</f>
        <v>184</v>
      </c>
      <c r="U3" s="38"/>
      <c r="V3" s="41"/>
      <c r="W3" s="10">
        <f>DATEDIF(Q3, O3, "D")</f>
        <v>0</v>
      </c>
      <c r="X3" s="49"/>
      <c r="Y3" s="49"/>
      <c r="Z3" s="49"/>
      <c r="AA3" s="49"/>
      <c r="AB3" s="49"/>
    </row>
    <row r="4" spans="1:28" x14ac:dyDescent="0.3">
      <c r="A4" s="8">
        <v>7585860</v>
      </c>
      <c r="B4" s="2">
        <v>36871</v>
      </c>
      <c r="C4" s="2">
        <v>36871</v>
      </c>
      <c r="D4" s="9">
        <f t="shared" ref="D4:D7" si="5">DATEDIF(B4, C4, "D")</f>
        <v>0</v>
      </c>
      <c r="E4" s="2">
        <v>39485</v>
      </c>
      <c r="F4" s="1">
        <f>DATEDIF(C4,E4, "D")</f>
        <v>2614</v>
      </c>
      <c r="G4" s="2">
        <v>40064</v>
      </c>
      <c r="H4" s="1">
        <f>DATEDIF(E4, G4, "D")</f>
        <v>579</v>
      </c>
      <c r="I4" s="3">
        <v>44176</v>
      </c>
      <c r="J4" s="2">
        <v>40725</v>
      </c>
      <c r="K4" s="10">
        <f t="shared" ref="K4:K7" si="6">IF(J4&lt;G4, 0, IF(Q4&lt;I4, IF(Q4&lt;J4, (Q4-G4), (J4-G4)), IF(I4&lt;J4, (I4-G4), (J4-G4))))</f>
        <v>661</v>
      </c>
      <c r="L4" s="3">
        <f t="shared" si="1"/>
        <v>44176</v>
      </c>
      <c r="M4" s="4">
        <f>IF(G4&lt;J4, IF(Q4&lt;I4, (Q4-J4), (I4-J4)), IF(Q4&lt;I4, (Q4-G4), (I4-G4)))</f>
        <v>3451</v>
      </c>
      <c r="N4" s="10">
        <v>0</v>
      </c>
      <c r="O4" s="12">
        <f t="shared" si="2"/>
        <v>44176</v>
      </c>
      <c r="P4" s="10">
        <v>0</v>
      </c>
      <c r="Q4" s="12">
        <f t="shared" si="3"/>
        <v>44176</v>
      </c>
      <c r="R4" s="12">
        <f t="shared" si="4"/>
        <v>44176</v>
      </c>
      <c r="S4" s="2">
        <v>44176</v>
      </c>
      <c r="T4" s="44">
        <v>0</v>
      </c>
      <c r="U4" s="38"/>
      <c r="V4" s="41"/>
      <c r="W4" s="10">
        <f t="shared" ref="W4:W7" si="7">DATEDIF(Q4, O4, "D")</f>
        <v>0</v>
      </c>
      <c r="X4" s="49"/>
      <c r="Y4" s="49"/>
      <c r="Z4" s="49"/>
      <c r="AA4" s="49"/>
      <c r="AB4" s="49"/>
    </row>
    <row r="5" spans="1:28" x14ac:dyDescent="0.3">
      <c r="A5" s="8">
        <v>7592339</v>
      </c>
      <c r="B5" s="2">
        <v>36871</v>
      </c>
      <c r="C5" s="2">
        <v>36871</v>
      </c>
      <c r="D5" s="9">
        <f t="shared" si="5"/>
        <v>0</v>
      </c>
      <c r="E5" s="2">
        <v>38925</v>
      </c>
      <c r="F5" s="1">
        <f>DATEDIF(C5, E5, "D")</f>
        <v>2054</v>
      </c>
      <c r="G5" s="2">
        <v>40078</v>
      </c>
      <c r="H5" s="1">
        <f>DATEDIF(E5, G5, "D")</f>
        <v>1153</v>
      </c>
      <c r="I5" s="3">
        <v>44176</v>
      </c>
      <c r="J5" s="2">
        <v>40725</v>
      </c>
      <c r="K5" s="10">
        <f t="shared" si="6"/>
        <v>647</v>
      </c>
      <c r="L5" s="3">
        <f t="shared" si="1"/>
        <v>44176</v>
      </c>
      <c r="M5" s="4">
        <f t="shared" ref="M5:M7" si="8">IF(G5&lt;J5, IF(Q5&lt;I5, (Q5-J5), (I5-J5)), IF(Q5&lt;I5, (Q5-G5), (I5-G5)))</f>
        <v>3451</v>
      </c>
      <c r="N5" s="10">
        <v>0</v>
      </c>
      <c r="O5" s="12">
        <f t="shared" si="2"/>
        <v>44176</v>
      </c>
      <c r="P5" s="10">
        <v>0</v>
      </c>
      <c r="Q5" s="12">
        <f t="shared" si="3"/>
        <v>44176</v>
      </c>
      <c r="R5" s="12">
        <f t="shared" si="4"/>
        <v>44176</v>
      </c>
      <c r="S5" s="2">
        <v>44176</v>
      </c>
      <c r="T5" s="44">
        <v>0</v>
      </c>
      <c r="U5" s="38"/>
      <c r="V5" s="41"/>
      <c r="W5" s="10">
        <f t="shared" si="7"/>
        <v>0</v>
      </c>
      <c r="X5" s="49"/>
      <c r="Y5" s="49"/>
      <c r="Z5" s="49"/>
      <c r="AA5" s="49"/>
      <c r="AB5" s="49"/>
    </row>
    <row r="6" spans="1:28" x14ac:dyDescent="0.3">
      <c r="A6" s="10">
        <v>9415053</v>
      </c>
      <c r="B6" s="2">
        <v>36871</v>
      </c>
      <c r="C6" s="2">
        <v>38304</v>
      </c>
      <c r="D6" s="9">
        <f t="shared" si="5"/>
        <v>1433</v>
      </c>
      <c r="E6" s="2">
        <v>41740</v>
      </c>
      <c r="F6" s="1">
        <f t="shared" si="0"/>
        <v>3436</v>
      </c>
      <c r="G6" s="2">
        <v>42583</v>
      </c>
      <c r="H6" s="1">
        <f t="shared" ref="H6:H7" si="9">DATEDIF(E6, G6, "D")</f>
        <v>843</v>
      </c>
      <c r="I6" s="3">
        <v>45609</v>
      </c>
      <c r="J6" s="2">
        <v>40725</v>
      </c>
      <c r="K6" s="10">
        <f t="shared" si="6"/>
        <v>0</v>
      </c>
      <c r="L6" s="3">
        <v>45609</v>
      </c>
      <c r="M6" s="4">
        <f t="shared" si="8"/>
        <v>3026</v>
      </c>
      <c r="N6" s="10">
        <v>0</v>
      </c>
      <c r="O6" s="12">
        <f t="shared" si="2"/>
        <v>45609</v>
      </c>
      <c r="P6" s="10">
        <v>0</v>
      </c>
      <c r="Q6" s="12">
        <f t="shared" si="3"/>
        <v>45609</v>
      </c>
      <c r="R6" s="12">
        <f>Q6+P6</f>
        <v>45609</v>
      </c>
      <c r="S6" s="43">
        <f t="shared" ref="S6:S7" si="10">DATE(YEAR(R6),MONTH(R6) +6,DAY(R6))</f>
        <v>45790</v>
      </c>
      <c r="T6" s="44">
        <f t="shared" ref="T6:T7" si="11">S6-R6</f>
        <v>181</v>
      </c>
      <c r="U6" s="38"/>
      <c r="V6" s="41"/>
      <c r="W6" s="10">
        <f t="shared" si="7"/>
        <v>0</v>
      </c>
      <c r="X6" s="49"/>
      <c r="Y6" s="49"/>
      <c r="Z6" s="49"/>
      <c r="AA6" s="49"/>
      <c r="AB6" s="49"/>
    </row>
    <row r="7" spans="1:28" x14ac:dyDescent="0.3">
      <c r="A7" s="10">
        <v>9539218</v>
      </c>
      <c r="B7" s="2">
        <v>36871</v>
      </c>
      <c r="C7" s="2">
        <v>38736</v>
      </c>
      <c r="D7" s="9">
        <f t="shared" si="5"/>
        <v>1865</v>
      </c>
      <c r="E7" s="2">
        <v>39645</v>
      </c>
      <c r="F7" s="1">
        <f t="shared" si="0"/>
        <v>909</v>
      </c>
      <c r="G7" s="2">
        <v>42745</v>
      </c>
      <c r="H7" s="1">
        <f t="shared" si="9"/>
        <v>3100</v>
      </c>
      <c r="I7" s="7">
        <v>46041</v>
      </c>
      <c r="J7" s="2">
        <v>40725</v>
      </c>
      <c r="K7" s="10">
        <f t="shared" si="6"/>
        <v>0</v>
      </c>
      <c r="L7" s="3">
        <f t="shared" si="1"/>
        <v>48992</v>
      </c>
      <c r="M7" s="4">
        <f t="shared" si="8"/>
        <v>3296</v>
      </c>
      <c r="N7" s="10">
        <v>2951</v>
      </c>
      <c r="O7" s="12">
        <f t="shared" si="2"/>
        <v>48992</v>
      </c>
      <c r="P7" s="10">
        <v>0</v>
      </c>
      <c r="Q7" s="12">
        <f t="shared" si="3"/>
        <v>48992</v>
      </c>
      <c r="R7" s="12">
        <f t="shared" si="4"/>
        <v>48992</v>
      </c>
      <c r="S7" s="43">
        <f t="shared" si="10"/>
        <v>49173</v>
      </c>
      <c r="T7" s="44">
        <f t="shared" si="11"/>
        <v>181</v>
      </c>
      <c r="U7" s="38"/>
      <c r="V7" s="41"/>
      <c r="W7" s="10">
        <f t="shared" si="7"/>
        <v>0</v>
      </c>
      <c r="X7" s="49"/>
      <c r="Y7" s="49"/>
      <c r="Z7" s="49"/>
      <c r="AA7" s="49"/>
      <c r="AB7" s="49"/>
    </row>
    <row r="8" spans="1:28" s="55" customFormat="1" x14ac:dyDescent="0.3">
      <c r="A8" s="14" t="s">
        <v>41</v>
      </c>
      <c r="B8" s="39">
        <v>36871</v>
      </c>
      <c r="C8" s="39">
        <v>40725</v>
      </c>
      <c r="D8" s="40">
        <f>DATEDIF(B8, C8, "D")</f>
        <v>3854</v>
      </c>
      <c r="E8" s="40"/>
      <c r="F8" s="14"/>
      <c r="G8" s="40"/>
      <c r="H8" s="14"/>
      <c r="I8" s="40"/>
      <c r="J8" s="39">
        <v>40725</v>
      </c>
      <c r="K8" s="14"/>
      <c r="L8" s="14"/>
      <c r="M8" s="14"/>
      <c r="N8" s="40"/>
      <c r="O8" s="40"/>
      <c r="P8" s="14"/>
      <c r="Q8" s="40"/>
      <c r="R8" s="14"/>
      <c r="S8" s="14"/>
      <c r="T8" s="14"/>
      <c r="U8" s="39">
        <v>42552</v>
      </c>
      <c r="V8" s="40">
        <f>DATEDIF(C8, U8, "D")</f>
        <v>1827</v>
      </c>
      <c r="W8" s="14"/>
    </row>
    <row r="9" spans="1:28" x14ac:dyDescent="0.3">
      <c r="A9" s="14" t="s">
        <v>42</v>
      </c>
      <c r="B9" s="39">
        <v>36871</v>
      </c>
      <c r="C9" s="39">
        <v>41215</v>
      </c>
      <c r="D9" s="40">
        <f t="shared" ref="D9:D11" si="12">DATEDIF(B9, C9, "D")</f>
        <v>4344</v>
      </c>
      <c r="E9" s="40"/>
      <c r="F9" s="14"/>
      <c r="G9" s="40"/>
      <c r="H9" s="14"/>
      <c r="I9" s="40"/>
      <c r="J9" s="39">
        <v>40725</v>
      </c>
      <c r="K9" s="40"/>
      <c r="L9" s="40"/>
      <c r="M9" s="40"/>
      <c r="N9" s="40"/>
      <c r="O9" s="40"/>
      <c r="P9" s="40"/>
      <c r="Q9" s="40"/>
      <c r="R9" s="40"/>
      <c r="S9" s="40"/>
      <c r="T9" s="40"/>
      <c r="U9" s="39">
        <v>42310</v>
      </c>
      <c r="V9" s="40">
        <f t="shared" ref="V9:V11" si="13">DATEDIF(C9, U9, "D")</f>
        <v>1095</v>
      </c>
      <c r="W9" s="40"/>
      <c r="X9" s="49"/>
      <c r="Y9" s="49"/>
      <c r="Z9" s="49"/>
      <c r="AA9" s="49"/>
      <c r="AB9" s="49"/>
    </row>
    <row r="10" spans="1:28" x14ac:dyDescent="0.3">
      <c r="A10" s="14" t="s">
        <v>43</v>
      </c>
      <c r="B10" s="39">
        <v>36871</v>
      </c>
      <c r="C10" s="39">
        <v>41215</v>
      </c>
      <c r="D10" s="40">
        <f t="shared" si="12"/>
        <v>4344</v>
      </c>
      <c r="E10" s="40"/>
      <c r="F10" s="14"/>
      <c r="G10" s="40"/>
      <c r="H10" s="14"/>
      <c r="I10" s="40"/>
      <c r="J10" s="39">
        <v>40725</v>
      </c>
      <c r="K10" s="40"/>
      <c r="L10" s="40"/>
      <c r="M10" s="40"/>
      <c r="N10" s="40"/>
      <c r="O10" s="40"/>
      <c r="P10" s="40"/>
      <c r="Q10" s="40"/>
      <c r="R10" s="40"/>
      <c r="S10" s="40"/>
      <c r="T10" s="40"/>
      <c r="U10" s="39">
        <v>42310</v>
      </c>
      <c r="V10" s="40">
        <f t="shared" si="13"/>
        <v>1095</v>
      </c>
      <c r="W10" s="40"/>
      <c r="X10" s="49"/>
      <c r="Y10" s="49"/>
      <c r="Z10" s="49"/>
      <c r="AA10" s="49"/>
      <c r="AB10" s="49"/>
    </row>
    <row r="11" spans="1:28" x14ac:dyDescent="0.3">
      <c r="A11" s="14" t="s">
        <v>44</v>
      </c>
      <c r="B11" s="39">
        <v>36871</v>
      </c>
      <c r="C11" s="39">
        <v>41215</v>
      </c>
      <c r="D11" s="40">
        <f t="shared" si="12"/>
        <v>4344</v>
      </c>
      <c r="E11" s="40"/>
      <c r="F11" s="14"/>
      <c r="G11" s="40"/>
      <c r="H11" s="14"/>
      <c r="I11" s="40"/>
      <c r="J11" s="39">
        <v>40725</v>
      </c>
      <c r="K11" s="40"/>
      <c r="L11" s="40"/>
      <c r="M11" s="40"/>
      <c r="N11" s="40"/>
      <c r="O11" s="40"/>
      <c r="P11" s="40"/>
      <c r="Q11" s="40"/>
      <c r="R11" s="40"/>
      <c r="S11" s="40"/>
      <c r="T11" s="40"/>
      <c r="U11" s="39">
        <v>42310</v>
      </c>
      <c r="V11" s="40">
        <f t="shared" si="13"/>
        <v>1095</v>
      </c>
      <c r="W11" s="40"/>
      <c r="X11" s="49"/>
      <c r="Y11" s="49"/>
      <c r="Z11" s="49"/>
      <c r="AA11" s="49"/>
      <c r="AB11" s="49"/>
    </row>
    <row r="12" spans="1:28" x14ac:dyDescent="0.3">
      <c r="A12" s="14" t="s">
        <v>45</v>
      </c>
      <c r="B12" s="39">
        <v>36871</v>
      </c>
      <c r="C12" s="39">
        <v>43035</v>
      </c>
      <c r="D12" s="40">
        <f t="shared" ref="D12" si="14">DATEDIF(B12, C12, "D")</f>
        <v>6164</v>
      </c>
      <c r="E12" s="40"/>
      <c r="F12" s="14"/>
      <c r="G12" s="40"/>
      <c r="H12" s="14"/>
      <c r="I12" s="40"/>
      <c r="J12" s="39">
        <v>40725</v>
      </c>
      <c r="K12" s="40"/>
      <c r="L12" s="40"/>
      <c r="M12" s="40"/>
      <c r="N12" s="40"/>
      <c r="O12" s="40"/>
      <c r="P12" s="40"/>
      <c r="Q12" s="40"/>
      <c r="R12" s="40"/>
      <c r="S12" s="40"/>
      <c r="T12" s="40"/>
      <c r="U12" s="39">
        <v>44131</v>
      </c>
      <c r="V12" s="40">
        <f t="shared" ref="V12" si="15">DATEDIF(C12, U12, "D")</f>
        <v>1096</v>
      </c>
      <c r="W12" s="40"/>
      <c r="X12" s="49"/>
      <c r="Y12" s="49"/>
      <c r="Z12" s="49"/>
      <c r="AA12" s="49"/>
      <c r="AB12" s="49"/>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94DE-1A28-45A1-8ADC-C69389F7B393}">
  <dimension ref="A1:AA12"/>
  <sheetViews>
    <sheetView zoomScale="75" zoomScaleNormal="75" workbookViewId="0">
      <pane ySplit="1" topLeftCell="A2" activePane="bottomLeft" state="frozen"/>
      <selection pane="bottomLeft" activeCell="G70" sqref="G70"/>
    </sheetView>
  </sheetViews>
  <sheetFormatPr defaultRowHeight="14.4" x14ac:dyDescent="0.3"/>
  <cols>
    <col min="1" max="1" width="36.5546875" bestFit="1" customWidth="1"/>
    <col min="2" max="2" width="22.44140625" customWidth="1"/>
    <col min="3" max="3" width="23" customWidth="1"/>
    <col min="4" max="4" width="21.33203125" customWidth="1"/>
    <col min="5" max="5" width="19.44140625" bestFit="1" customWidth="1"/>
    <col min="6" max="6" width="37.6640625" customWidth="1"/>
    <col min="7" max="7" width="38" customWidth="1"/>
    <col min="8" max="10" width="20" customWidth="1"/>
    <col min="11" max="11" width="21.5546875" customWidth="1"/>
    <col min="12" max="12" width="22.5546875" customWidth="1"/>
  </cols>
  <sheetData>
    <row r="1" spans="1:27" ht="69" customHeight="1" x14ac:dyDescent="0.3">
      <c r="A1" s="27" t="s">
        <v>46</v>
      </c>
      <c r="B1" s="27" t="s">
        <v>47</v>
      </c>
      <c r="C1" s="21" t="s">
        <v>48</v>
      </c>
      <c r="D1" s="22" t="s">
        <v>49</v>
      </c>
      <c r="E1" s="23" t="s">
        <v>50</v>
      </c>
      <c r="F1" s="24" t="s">
        <v>51</v>
      </c>
      <c r="G1" s="25" t="s">
        <v>52</v>
      </c>
      <c r="H1" s="60" t="s">
        <v>53</v>
      </c>
      <c r="I1" s="58" t="s">
        <v>54</v>
      </c>
      <c r="J1" s="26" t="s">
        <v>55</v>
      </c>
      <c r="K1" s="51" t="s">
        <v>56</v>
      </c>
      <c r="L1" s="16"/>
      <c r="M1" s="49"/>
      <c r="N1" s="49"/>
      <c r="O1" s="49"/>
      <c r="P1" s="49"/>
      <c r="Q1" s="49"/>
      <c r="R1" s="49"/>
      <c r="S1" s="49"/>
      <c r="T1" s="49"/>
      <c r="U1" s="49"/>
      <c r="V1" s="49"/>
      <c r="W1" s="49"/>
      <c r="X1" s="49"/>
      <c r="Y1" s="49"/>
      <c r="Z1" s="49"/>
      <c r="AA1" s="49"/>
    </row>
    <row r="2" spans="1:27" ht="112.5" customHeight="1" x14ac:dyDescent="0.3">
      <c r="A2" s="18" t="s">
        <v>57</v>
      </c>
      <c r="B2" s="18" t="s">
        <v>58</v>
      </c>
      <c r="C2" s="18" t="s">
        <v>59</v>
      </c>
      <c r="D2" s="18" t="s">
        <v>60</v>
      </c>
      <c r="E2" s="18" t="s">
        <v>61</v>
      </c>
      <c r="F2" s="18" t="s">
        <v>62</v>
      </c>
      <c r="G2" s="18" t="s">
        <v>63</v>
      </c>
      <c r="H2" s="18" t="s">
        <v>64</v>
      </c>
      <c r="I2" s="18" t="s">
        <v>65</v>
      </c>
      <c r="J2" s="18" t="s">
        <v>66</v>
      </c>
      <c r="K2" s="52" t="s">
        <v>67</v>
      </c>
      <c r="L2" s="16"/>
      <c r="M2" s="16"/>
      <c r="N2" s="16"/>
      <c r="O2" s="16"/>
      <c r="P2" s="16"/>
      <c r="Q2" s="16"/>
      <c r="R2" s="17"/>
      <c r="S2" s="17"/>
      <c r="T2" s="17"/>
      <c r="U2" s="17"/>
      <c r="V2" s="16"/>
      <c r="W2" s="16"/>
      <c r="X2" s="16"/>
      <c r="Y2" s="16"/>
      <c r="Z2" s="16"/>
      <c r="AA2" s="16"/>
    </row>
    <row r="3" spans="1:27" ht="28.8" x14ac:dyDescent="0.3">
      <c r="A3" s="57" t="s">
        <v>68</v>
      </c>
      <c r="B3" s="11">
        <f>'Data for Bar Graph (# days)'!D3/365.25</f>
        <v>0</v>
      </c>
      <c r="C3" s="5">
        <f>'Data for Bar Graph (# days)'!F3/365.25</f>
        <v>1.5331964407939767</v>
      </c>
      <c r="D3" s="5">
        <f>'Data for Bar Graph (# days)'!H3/365.25</f>
        <v>4.5256673511293632</v>
      </c>
      <c r="E3" s="11">
        <f>'Data for Bar Graph (# days)'!K3/365.25</f>
        <v>4.4928131416837784</v>
      </c>
      <c r="F3" s="5">
        <f>'Data for Bar Graph (# days)'!M3/365.25</f>
        <v>9.4483230663928808</v>
      </c>
      <c r="G3" s="5">
        <f>IF(K3&gt;0, IF(((('Data for Bar Graph (# days)'!N3-'Data for Bar Graph (# days)'!W3))/365.25)&gt;0, (('Data for Bar Graph (# days)'!N3-'Data for Bar Graph (# days)'!W3))/365.25, 0), ('Data for Bar Graph (# days)'!N3/365.25))</f>
        <v>0</v>
      </c>
      <c r="H3" s="5">
        <f>'Data for Bar Graph (# days)'!P3/365.25</f>
        <v>3.7125256673511293</v>
      </c>
      <c r="I3" s="5">
        <f>'Data for Bar Graph (# days)'!T3/365.25</f>
        <v>0.50376454483230659</v>
      </c>
      <c r="J3" s="47"/>
      <c r="K3" s="6">
        <f>'Data for Bar Graph (# days)'!W3/365.25</f>
        <v>0</v>
      </c>
      <c r="L3" s="53"/>
      <c r="M3" s="49"/>
      <c r="N3" s="49"/>
      <c r="O3" s="49"/>
      <c r="P3" s="49"/>
      <c r="Q3" s="49"/>
      <c r="R3" s="49"/>
      <c r="S3" s="49"/>
      <c r="T3" s="49"/>
      <c r="U3" s="49"/>
      <c r="V3" s="49"/>
      <c r="W3" s="49"/>
      <c r="X3" s="49"/>
      <c r="Y3" s="49"/>
      <c r="Z3" s="49"/>
      <c r="AA3" s="49"/>
    </row>
    <row r="4" spans="1:27" x14ac:dyDescent="0.3">
      <c r="A4" s="50" t="s">
        <v>69</v>
      </c>
      <c r="B4" s="11">
        <f>'Data for Bar Graph (# days)'!D4/365.25</f>
        <v>0</v>
      </c>
      <c r="C4" s="5">
        <f>'Data for Bar Graph (# days)'!F4/365.25</f>
        <v>7.1567419575633124</v>
      </c>
      <c r="D4" s="5">
        <f>'Data for Bar Graph (# days)'!H4/365.25</f>
        <v>1.5852156057494866</v>
      </c>
      <c r="E4" s="11">
        <f>'Data for Bar Graph (# days)'!K4/365.25</f>
        <v>1.8097193702943191</v>
      </c>
      <c r="F4" s="5">
        <f>'Data for Bar Graph (# days)'!M4/365.25</f>
        <v>9.4483230663928808</v>
      </c>
      <c r="G4" s="5">
        <f>IF(K4&gt;0, IF(((('Data for Bar Graph (# days)'!N4-'Data for Bar Graph (# days)'!W4))/365.25)&gt;0, (('Data for Bar Graph (# days)'!N4-'Data for Bar Graph (# days)'!W4))/365.25, 0), ('Data for Bar Graph (# days)'!N4/365.25))</f>
        <v>0</v>
      </c>
      <c r="H4" s="5">
        <f>'Data for Bar Graph (# days)'!P4/365.25</f>
        <v>0</v>
      </c>
      <c r="I4" s="5">
        <f>'Data for Bar Graph (# days)'!T4/365.25</f>
        <v>0</v>
      </c>
      <c r="J4" s="47"/>
      <c r="K4" s="6">
        <f>'Data for Bar Graph (# days)'!W4/365.25</f>
        <v>0</v>
      </c>
      <c r="L4" s="53"/>
      <c r="M4" s="49"/>
      <c r="N4" s="49"/>
      <c r="O4" s="49"/>
      <c r="P4" s="49"/>
      <c r="Q4" s="49"/>
      <c r="R4" s="49"/>
      <c r="S4" s="49"/>
      <c r="T4" s="49"/>
      <c r="U4" s="49"/>
      <c r="V4" s="49"/>
      <c r="W4" s="49"/>
      <c r="X4" s="49"/>
      <c r="Y4" s="49"/>
      <c r="Z4" s="49"/>
      <c r="AA4" s="49"/>
    </row>
    <row r="5" spans="1:27" ht="28.8" x14ac:dyDescent="0.3">
      <c r="A5" s="57" t="s">
        <v>70</v>
      </c>
      <c r="B5" s="11">
        <f>'Data for Bar Graph (# days)'!D5/365.25</f>
        <v>0</v>
      </c>
      <c r="C5" s="5">
        <f>'Data for Bar Graph (# days)'!F5/365.25</f>
        <v>5.6235455167693358</v>
      </c>
      <c r="D5" s="5">
        <f>'Data for Bar Graph (# days)'!H5/365.25</f>
        <v>3.1567419575633129</v>
      </c>
      <c r="E5" s="11">
        <f>'Data for Bar Graph (# days)'!K5/365.25</f>
        <v>1.7713894592744694</v>
      </c>
      <c r="F5" s="5">
        <f>'Data for Bar Graph (# days)'!M5/365.25</f>
        <v>9.4483230663928808</v>
      </c>
      <c r="G5" s="5">
        <f>IF(K5&gt;0, IF(((('Data for Bar Graph (# days)'!N5-'Data for Bar Graph (# days)'!W5))/365.25)&gt;0, (('Data for Bar Graph (# days)'!N5-'Data for Bar Graph (# days)'!W5))/365.25, 0), ('Data for Bar Graph (# days)'!N5/365.25))</f>
        <v>0</v>
      </c>
      <c r="H5" s="5">
        <f>'Data for Bar Graph (# days)'!P5/365.25</f>
        <v>0</v>
      </c>
      <c r="I5" s="56">
        <f>'Data for Bar Graph (# days)'!T5/365.25</f>
        <v>0</v>
      </c>
      <c r="J5" s="47"/>
      <c r="K5" s="6">
        <f>'Data for Bar Graph (# days)'!W5/365.25</f>
        <v>0</v>
      </c>
      <c r="L5" s="53"/>
      <c r="M5" s="49"/>
      <c r="N5" s="49"/>
      <c r="O5" s="49"/>
      <c r="P5" s="49"/>
      <c r="Q5" s="49"/>
      <c r="R5" s="49"/>
      <c r="S5" s="49"/>
      <c r="T5" s="49"/>
      <c r="U5" s="49"/>
      <c r="V5" s="49"/>
      <c r="W5" s="49"/>
      <c r="X5" s="49"/>
      <c r="Y5" s="49"/>
      <c r="Z5" s="49"/>
      <c r="AA5" s="49"/>
    </row>
    <row r="6" spans="1:27" x14ac:dyDescent="0.3">
      <c r="A6" s="50" t="s">
        <v>71</v>
      </c>
      <c r="B6" s="11">
        <f>'Data for Bar Graph (# days)'!D6/365.25</f>
        <v>3.9233401779603012</v>
      </c>
      <c r="C6" s="5">
        <f>'Data for Bar Graph (# days)'!F6/365.25</f>
        <v>9.4072553045859006</v>
      </c>
      <c r="D6" s="5">
        <f>'Data for Bar Graph (# days)'!H6/365.25</f>
        <v>2.3080082135523612</v>
      </c>
      <c r="E6" s="11">
        <f>'Data for Bar Graph (# days)'!K6/365.25</f>
        <v>0</v>
      </c>
      <c r="F6" s="5">
        <f>'Data for Bar Graph (# days)'!M6/365.25</f>
        <v>8.2847364818617386</v>
      </c>
      <c r="G6" s="5">
        <f>IF(K6&gt;0, IF(((('Data for Bar Graph (# days)'!N6-'Data for Bar Graph (# days)'!W6))/365.25)&gt;0, (('Data for Bar Graph (# days)'!N6-'Data for Bar Graph (# days)'!W6))/365.25, 0), ('Data for Bar Graph (# days)'!N6/365.25))</f>
        <v>0</v>
      </c>
      <c r="H6" s="5">
        <f>'Data for Bar Graph (# days)'!P6/365.25</f>
        <v>0</v>
      </c>
      <c r="I6" s="56">
        <f>'Data for Bar Graph (# days)'!T6/365.25</f>
        <v>0.49555099247091033</v>
      </c>
      <c r="J6" s="47"/>
      <c r="K6" s="6">
        <f>'Data for Bar Graph (# days)'!W6/365.25</f>
        <v>0</v>
      </c>
      <c r="L6" s="53"/>
      <c r="M6" s="49"/>
      <c r="N6" s="49"/>
      <c r="O6" s="49"/>
      <c r="P6" s="49"/>
      <c r="Q6" s="49"/>
      <c r="R6" s="49"/>
      <c r="S6" s="49"/>
      <c r="T6" s="49"/>
      <c r="U6" s="49"/>
      <c r="V6" s="49"/>
      <c r="W6" s="49"/>
      <c r="X6" s="49"/>
      <c r="Y6" s="49"/>
      <c r="Z6" s="49"/>
      <c r="AA6" s="49"/>
    </row>
    <row r="7" spans="1:27" x14ac:dyDescent="0.3">
      <c r="A7" s="50" t="s">
        <v>72</v>
      </c>
      <c r="B7" s="11">
        <f>'Data for Bar Graph (# days)'!D7/365.25</f>
        <v>5.1060917180013687</v>
      </c>
      <c r="C7" s="5">
        <f>'Data for Bar Graph (# days)'!F7/365.25</f>
        <v>2.4887063655030799</v>
      </c>
      <c r="D7" s="5">
        <f>'Data for Bar Graph (# days)'!H7/365.25</f>
        <v>8.4873374401095134</v>
      </c>
      <c r="E7" s="11">
        <f>'Data for Bar Graph (# days)'!K7/365.25</f>
        <v>0</v>
      </c>
      <c r="F7" s="5">
        <f>'Data for Bar Graph (# days)'!M7/365.25</f>
        <v>9.0239561943874058</v>
      </c>
      <c r="G7" s="5">
        <f>IF(K7&gt;0, IF(((('Data for Bar Graph (# days)'!N7-'Data for Bar Graph (# days)'!W7))/365.25)&gt;0, (('Data for Bar Graph (# days)'!N7-'Data for Bar Graph (# days)'!W7))/365.25, 0), ('Data for Bar Graph (# days)'!N7/365.25))</f>
        <v>8.0793976728268309</v>
      </c>
      <c r="H7" s="5">
        <f>'Data for Bar Graph (# days)'!P7/365.25</f>
        <v>0</v>
      </c>
      <c r="I7" s="56">
        <f>'Data for Bar Graph (# days)'!T7/365.25</f>
        <v>0.49555099247091033</v>
      </c>
      <c r="J7" s="47"/>
      <c r="K7" s="6">
        <f>'Data for Bar Graph (# days)'!W7/365.25</f>
        <v>0</v>
      </c>
      <c r="L7" s="53"/>
      <c r="M7" s="49"/>
      <c r="N7" s="49"/>
      <c r="O7" s="49"/>
      <c r="P7" s="49"/>
      <c r="Q7" s="49"/>
      <c r="R7" s="49"/>
      <c r="S7" s="49"/>
      <c r="T7" s="49"/>
      <c r="U7" s="49"/>
      <c r="V7" s="49"/>
      <c r="W7" s="49"/>
      <c r="X7" s="49"/>
      <c r="Y7" s="49"/>
      <c r="Z7" s="49"/>
      <c r="AA7" s="49"/>
    </row>
    <row r="8" spans="1:27" x14ac:dyDescent="0.3">
      <c r="A8" s="14" t="s">
        <v>41</v>
      </c>
      <c r="B8" s="61">
        <f>'Data for Bar Graph (# days)'!D8/365.25</f>
        <v>10.551676933607119</v>
      </c>
      <c r="C8" s="14"/>
      <c r="D8" s="14"/>
      <c r="E8" s="14"/>
      <c r="F8" s="14"/>
      <c r="G8" s="14"/>
      <c r="H8" s="14"/>
      <c r="I8" s="14"/>
      <c r="J8" s="59">
        <f>'Data for Bar Graph (# days)'!V8/365.25</f>
        <v>5.0020533880903493</v>
      </c>
      <c r="K8" s="14"/>
      <c r="L8" s="54"/>
      <c r="M8" s="49"/>
      <c r="N8" s="49"/>
      <c r="O8" s="49"/>
      <c r="P8" s="49"/>
      <c r="Q8" s="49"/>
      <c r="R8" s="49"/>
      <c r="S8" s="49"/>
      <c r="T8" s="49"/>
      <c r="U8" s="49"/>
      <c r="V8" s="49"/>
      <c r="W8" s="49"/>
      <c r="X8" s="49"/>
      <c r="Y8" s="49"/>
      <c r="Z8" s="49"/>
      <c r="AA8" s="49"/>
    </row>
    <row r="9" spans="1:27" x14ac:dyDescent="0.3">
      <c r="A9" s="14" t="s">
        <v>42</v>
      </c>
      <c r="B9" s="61">
        <f>'Data for Bar Graph (# days)'!D9/365.25</f>
        <v>11.893223819301848</v>
      </c>
      <c r="C9" s="14"/>
      <c r="D9" s="14"/>
      <c r="E9" s="14"/>
      <c r="F9" s="14"/>
      <c r="G9" s="14"/>
      <c r="H9" s="14"/>
      <c r="I9" s="14"/>
      <c r="J9" s="59">
        <f>'Data for Bar Graph (# days)'!V9/365.25</f>
        <v>2.9979466119096507</v>
      </c>
      <c r="K9" s="14"/>
      <c r="L9" s="49"/>
      <c r="M9" s="49"/>
      <c r="N9" s="49"/>
      <c r="O9" s="49"/>
      <c r="P9" s="49"/>
      <c r="Q9" s="49"/>
      <c r="R9" s="49"/>
      <c r="S9" s="49"/>
      <c r="T9" s="49"/>
      <c r="U9" s="49"/>
      <c r="V9" s="49"/>
      <c r="W9" s="49"/>
      <c r="X9" s="49"/>
      <c r="Y9" s="49"/>
      <c r="Z9" s="49"/>
      <c r="AA9" s="49"/>
    </row>
    <row r="10" spans="1:27" x14ac:dyDescent="0.3">
      <c r="A10" s="14" t="s">
        <v>43</v>
      </c>
      <c r="B10" s="61">
        <f>'Data for Bar Graph (# days)'!D10/365.25</f>
        <v>11.893223819301848</v>
      </c>
      <c r="C10" s="14"/>
      <c r="D10" s="14"/>
      <c r="E10" s="14"/>
      <c r="F10" s="14"/>
      <c r="G10" s="14"/>
      <c r="H10" s="14"/>
      <c r="I10" s="14"/>
      <c r="J10" s="59">
        <f>'Data for Bar Graph (# days)'!V10/365.25</f>
        <v>2.9979466119096507</v>
      </c>
      <c r="K10" s="14"/>
      <c r="L10" s="49"/>
      <c r="M10" s="49"/>
      <c r="N10" s="49"/>
      <c r="O10" s="49"/>
      <c r="P10" s="49"/>
      <c r="Q10" s="49"/>
      <c r="R10" s="49"/>
      <c r="S10" s="49"/>
      <c r="T10" s="49"/>
      <c r="U10" s="49"/>
      <c r="V10" s="49"/>
      <c r="W10" s="49"/>
      <c r="X10" s="49"/>
      <c r="Y10" s="49"/>
      <c r="Z10" s="49"/>
      <c r="AA10" s="49"/>
    </row>
    <row r="11" spans="1:27" x14ac:dyDescent="0.3">
      <c r="A11" s="14" t="s">
        <v>44</v>
      </c>
      <c r="B11" s="61">
        <f>'Data for Bar Graph (# days)'!D11/365.25</f>
        <v>11.893223819301848</v>
      </c>
      <c r="C11" s="14"/>
      <c r="D11" s="14"/>
      <c r="E11" s="14"/>
      <c r="F11" s="14"/>
      <c r="G11" s="14"/>
      <c r="H11" s="14"/>
      <c r="I11" s="14"/>
      <c r="J11" s="59">
        <f>'Data for Bar Graph (# days)'!V11/365.25</f>
        <v>2.9979466119096507</v>
      </c>
      <c r="K11" s="14"/>
      <c r="L11" s="49"/>
      <c r="M11" s="49"/>
      <c r="N11" s="49"/>
      <c r="O11" s="49"/>
      <c r="P11" s="49"/>
      <c r="Q11" s="49"/>
      <c r="R11" s="49"/>
      <c r="S11" s="49"/>
      <c r="T11" s="49"/>
      <c r="U11" s="49"/>
      <c r="V11" s="49"/>
      <c r="W11" s="49"/>
      <c r="X11" s="49"/>
      <c r="Y11" s="49"/>
      <c r="Z11" s="49"/>
      <c r="AA11" s="49"/>
    </row>
    <row r="12" spans="1:27" x14ac:dyDescent="0.3">
      <c r="A12" s="14" t="s">
        <v>45</v>
      </c>
      <c r="B12" s="61">
        <f>'Data for Bar Graph (# days)'!D12/365.25</f>
        <v>16.876112251882272</v>
      </c>
      <c r="C12" s="14"/>
      <c r="D12" s="14"/>
      <c r="E12" s="14"/>
      <c r="F12" s="14"/>
      <c r="G12" s="14"/>
      <c r="H12" s="14"/>
      <c r="I12" s="14"/>
      <c r="J12" s="59">
        <f>'Data for Bar Graph (# days)'!V12/365.25</f>
        <v>3.0006844626967832</v>
      </c>
      <c r="K12" s="14"/>
      <c r="L12" s="49"/>
      <c r="M12" s="49"/>
      <c r="N12" s="49"/>
      <c r="O12" s="49"/>
      <c r="P12" s="49"/>
      <c r="Q12" s="49"/>
      <c r="R12" s="49"/>
      <c r="S12" s="49"/>
      <c r="T12" s="49"/>
      <c r="U12" s="49"/>
      <c r="V12" s="49"/>
      <c r="W12" s="49"/>
      <c r="X12" s="49"/>
      <c r="Y12" s="49"/>
      <c r="Z12" s="49"/>
      <c r="AA12" s="49"/>
    </row>
  </sheetData>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0f237262-9dbc-4cdd-8adf-cd692af5474e">
      <UserInfo>
        <DisplayName>Needham, Drew</DisplayName>
        <AccountId>22</AccountId>
        <AccountType/>
      </UserInfo>
      <UserInfo>
        <DisplayName>Reinbold, Patric</DisplayName>
        <AccountId>21</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FD44154-6D06-4069-80A8-3FC6004DDD91}">
  <ds:schemaRefs>
    <ds:schemaRef ds:uri="http://schemas.microsoft.com/office/2006/metadata/properties"/>
    <ds:schemaRef ds:uri="http://schemas.microsoft.com/office/infopath/2007/PartnerControls"/>
    <ds:schemaRef ds:uri="0f237262-9dbc-4cdd-8adf-cd692af5474e"/>
  </ds:schemaRefs>
</ds:datastoreItem>
</file>

<file path=customXml/itemProps2.xml><?xml version="1.0" encoding="utf-8"?>
<ds:datastoreItem xmlns:ds="http://schemas.openxmlformats.org/officeDocument/2006/customXml" ds:itemID="{A9E0C150-8172-46F8-9139-58B315D66B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1a242a-b86b-4d84-b653-fe89a0c00260"/>
    <ds:schemaRef ds:uri="0f237262-9dbc-4cdd-8adf-cd692af547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7B4F45D-1D8C-4FFC-ADFD-7DA463697B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for Bar Graph (# days)</vt:lpstr>
      <vt:lpstr>Bar Graph (# years)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Arguello, Michael</cp:lastModifiedBy>
  <cp:revision/>
  <dcterms:created xsi:type="dcterms:W3CDTF">2022-03-11T13:11:25Z</dcterms:created>
  <dcterms:modified xsi:type="dcterms:W3CDTF">2024-05-30T20:13:58Z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